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2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3">'Cashflow'!$A$1:$F$66</definedName>
    <definedName name="_xlnm.Print_Area" localSheetId="2">'Equity'!$A$1:$K$53</definedName>
    <definedName name="_xlnm.Print_Area" localSheetId="0">'Income Statement'!$A$1:$I$57</definedName>
  </definedNames>
  <calcPr fullCalcOnLoad="1"/>
</workbook>
</file>

<file path=xl/sharedStrings.xml><?xml version="1.0" encoding="utf-8"?>
<sst xmlns="http://schemas.openxmlformats.org/spreadsheetml/2006/main" count="179" uniqueCount="134">
  <si>
    <t>------------------</t>
  </si>
  <si>
    <t>RM'000</t>
  </si>
  <si>
    <t>QUARTER</t>
  </si>
  <si>
    <t>PRECEDING</t>
  </si>
  <si>
    <t>CURRENT</t>
  </si>
  <si>
    <t>YEAR</t>
  </si>
  <si>
    <t>CORRESPONDING</t>
  </si>
  <si>
    <t>INDIVIDUAL PERIOD</t>
  </si>
  <si>
    <t>Revenue</t>
  </si>
  <si>
    <t>UNAUDITED CONDENSED CONSOLIDATED INCOME STATEMENTS</t>
  </si>
  <si>
    <t>Gross profit</t>
  </si>
  <si>
    <t>Operating expenses</t>
  </si>
  <si>
    <t>Note</t>
  </si>
  <si>
    <t>-----------</t>
  </si>
  <si>
    <t>AS AT</t>
  </si>
  <si>
    <t>FINANCIAL</t>
  </si>
  <si>
    <t>---------</t>
  </si>
  <si>
    <t>Trade receivables</t>
  </si>
  <si>
    <t>Inventories</t>
  </si>
  <si>
    <t>Cash and bank balances</t>
  </si>
  <si>
    <t>Trade payables</t>
  </si>
  <si>
    <t xml:space="preserve">Share </t>
  </si>
  <si>
    <t>Capital</t>
  </si>
  <si>
    <t>Total</t>
  </si>
  <si>
    <t>Cost of sales</t>
  </si>
  <si>
    <t>Other receivables and prepaid expenses</t>
  </si>
  <si>
    <t>Other payables and accrued expenses</t>
  </si>
  <si>
    <t>Deferred tax liabilities</t>
  </si>
  <si>
    <t>Other operating income</t>
  </si>
  <si>
    <t>Other operating expenses</t>
  </si>
  <si>
    <t>Finance costs</t>
  </si>
  <si>
    <t>END OF</t>
  </si>
  <si>
    <t>Tax recoverable</t>
  </si>
  <si>
    <t>Premium</t>
  </si>
  <si>
    <t>UNAUDITED CONDENSED CONSOLIDATED STATEMENT OF CHANGES IN EQUITY</t>
  </si>
  <si>
    <t>UNAUDITED CONDENSED CONSOLIDATED CASH FLOW STATEMENTS</t>
  </si>
  <si>
    <t>Adjustment for non-cash flow:-</t>
  </si>
  <si>
    <t>Non-cash items</t>
  </si>
  <si>
    <t>Operating profit before changes in working capital</t>
  </si>
  <si>
    <t>Changes in working capital</t>
  </si>
  <si>
    <t>Net changes in current assets</t>
  </si>
  <si>
    <t>Net changes in current liabilities</t>
  </si>
  <si>
    <t>Investing Activities</t>
  </si>
  <si>
    <t xml:space="preserve">            - Other investment</t>
  </si>
  <si>
    <t>Financing Activities</t>
  </si>
  <si>
    <t xml:space="preserve">            - Bank borrowings</t>
  </si>
  <si>
    <t>Net Changes in Cash &amp; Cash Equivalents</t>
  </si>
  <si>
    <t>Cash &amp; Cash Equivalents at beginning of year</t>
  </si>
  <si>
    <t>Borrowings</t>
  </si>
  <si>
    <t>Taxation</t>
  </si>
  <si>
    <t>Cash and cash equivalents at end of financial period comprise the</t>
  </si>
  <si>
    <t>following:</t>
  </si>
  <si>
    <t>Reserves</t>
  </si>
  <si>
    <t>APP INDUSTRIES BERHAD</t>
  </si>
  <si>
    <t>Share Premium</t>
  </si>
  <si>
    <t xml:space="preserve">            - Interest paid</t>
  </si>
  <si>
    <t>AUDITED</t>
  </si>
  <si>
    <t xml:space="preserve">Non-operating items </t>
  </si>
  <si>
    <t>Cash flows from operating activities</t>
  </si>
  <si>
    <t xml:space="preserve">            - Interest Received</t>
  </si>
  <si>
    <t>Cash &amp; Cash Equivalents at end of period</t>
  </si>
  <si>
    <t>Deposits with financial institutions</t>
  </si>
  <si>
    <t>CUMULATIVE PERIOD</t>
  </si>
  <si>
    <t>YEAR ENDED</t>
  </si>
  <si>
    <t>-------------------------------------------------------</t>
  </si>
  <si>
    <t>---------------------------------------------------------</t>
  </si>
  <si>
    <t>-------------------------</t>
  </si>
  <si>
    <t>--------------------------</t>
  </si>
  <si>
    <t>---------------------------</t>
  </si>
  <si>
    <t>(Company No. 504718-U)</t>
  </si>
  <si>
    <t>YEAR TO DATE</t>
  </si>
  <si>
    <t>PERIOD</t>
  </si>
  <si>
    <t>------------------------------</t>
  </si>
  <si>
    <t>--------------------------------</t>
  </si>
  <si>
    <t xml:space="preserve">APP INDUSTRIES BERHAD </t>
  </si>
  <si>
    <t>At 1 January 2005</t>
  </si>
  <si>
    <t xml:space="preserve">Less: Bank overdrafts (included within short term borrowings in </t>
  </si>
  <si>
    <t>CONDENSED CONSOLIDATED BALANCE SHEETS</t>
  </si>
  <si>
    <t>(Unaudited)</t>
  </si>
  <si>
    <t>Net (loss)/profit before tax</t>
  </si>
  <si>
    <t>Net cash flows generated from operating activities</t>
  </si>
  <si>
    <t>Net cash flow generated from investing activities</t>
  </si>
  <si>
    <t>Net cash flow generated from/(used in) financing activities</t>
  </si>
  <si>
    <t>31.12.2005</t>
  </si>
  <si>
    <t xml:space="preserve">            - Dividend paid</t>
  </si>
  <si>
    <t>Tax (paid)/refund</t>
  </si>
  <si>
    <t>Other Reserves</t>
  </si>
  <si>
    <t>At 1 January 2006</t>
  </si>
  <si>
    <t xml:space="preserve">Other </t>
  </si>
  <si>
    <t>Revaluation surplus</t>
  </si>
  <si>
    <t>Foreign currency translation</t>
  </si>
  <si>
    <t>Effects of exchange rate changes</t>
  </si>
  <si>
    <t xml:space="preserve">Accumulated </t>
  </si>
  <si>
    <t>Equity</t>
  </si>
  <si>
    <t>Losses</t>
  </si>
  <si>
    <t>Non-Distributable</t>
  </si>
  <si>
    <t>Distributable</t>
  </si>
  <si>
    <t>Attributable to:</t>
  </si>
  <si>
    <t xml:space="preserve">   Equity holders of parent</t>
  </si>
  <si>
    <t xml:space="preserve">   Minority interest</t>
  </si>
  <si>
    <t>Loss for the period</t>
  </si>
  <si>
    <t>Earnings per share attributable to equity</t>
  </si>
  <si>
    <t>Attributable to Equity Holders of the Parent</t>
  </si>
  <si>
    <t>Note 23.)</t>
  </si>
  <si>
    <t>for the year ended 31 December 2005 and the accompanying explanatory notes attached to the interim financial statements)</t>
  </si>
  <si>
    <t>(The Condensed Consolidated Income Statements should be read in conjunction with the audited financial statements for</t>
  </si>
  <si>
    <t>the year ended 31 December 2005 and the accompanying explanatory notes attached to the interim financial statements)</t>
  </si>
  <si>
    <t>(The Condensed Consolidated Balance Sheet should be read in conjunction with the audited financial statements for</t>
  </si>
  <si>
    <t>(The Condensed Consolidated Statement of Changes in Equity should be read in conjunction with the financial statements</t>
  </si>
  <si>
    <t>(The Condensed Consolidated Cash Flow Statement should be read in conjunction with the audited financial statements for</t>
  </si>
  <si>
    <t xml:space="preserve">   holders of the parent (Sen):</t>
  </si>
  <si>
    <t>ASSETS</t>
  </si>
  <si>
    <t>Non-current assets</t>
  </si>
  <si>
    <t>Property, plant and equipment</t>
  </si>
  <si>
    <t>Goodwill on consolidation</t>
  </si>
  <si>
    <t>Deferred tax assets</t>
  </si>
  <si>
    <t>TOTAL ASSETS</t>
  </si>
  <si>
    <t>EQUITY AND LIABILITIES</t>
  </si>
  <si>
    <t>Equity attributable to equity holders of the parent</t>
  </si>
  <si>
    <t>Current assets</t>
  </si>
  <si>
    <t>Non-current liabilities</t>
  </si>
  <si>
    <t>Current liabilities</t>
  </si>
  <si>
    <t>Share capital</t>
  </si>
  <si>
    <t>Total liabilities</t>
  </si>
  <si>
    <t>TOTAL EQUITY AND LIABILITIES</t>
  </si>
  <si>
    <t>Minority interest</t>
  </si>
  <si>
    <t>Total equity</t>
  </si>
  <si>
    <t>Loss before taxation</t>
  </si>
  <si>
    <t>FOR THE 4th QUARTER ENDED 31 DECEMBER 2006</t>
  </si>
  <si>
    <t>31.12.2006</t>
  </si>
  <si>
    <t>AS AT 31 DECEMBER 2006</t>
  </si>
  <si>
    <t>At 31 December 2005</t>
  </si>
  <si>
    <t>At 31 December 2006</t>
  </si>
  <si>
    <t>Accumulated Loss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</si>
</sst>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&quot;$&quot;* #,##0_);_(&quot;$&quot;* \(#,##0\);_(&quot;$&quot;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%"/>
    <numFmt numFmtId="193" formatCode="_(* #,##0.000_);_(* \(#,##0.000\);_(* &quot;-&quot;???_);_(@_)"/>
    <numFmt numFmtId="194" formatCode="0.0"/>
    <numFmt numFmtId="195" formatCode="_(&quot;$&quot;* #,##0.0000_);_(&quot;$&quot;* \(#,##0.0000\);_(&quot;$&quot;* &quot;-&quot;??_);_(@_)"/>
    <numFmt numFmtId="196" formatCode="_(* #,##0.0000_);_(* \(#,##0.0000\);_(* &quot;-&quot;????_);_(@_)"/>
    <numFmt numFmtId="197" formatCode="_(* #,##0.0_);_(* \(#,##0.0\);_(* &quot;-&quot;?_);_(@_)"/>
    <numFmt numFmtId="198" formatCode="_(* #,##0_);_(* \(#,##0\);_(* &quot;-&quot;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mmm\-yyyy"/>
    <numFmt numFmtId="203" formatCode="0.0000000000"/>
    <numFmt numFmtId="204" formatCode="0.00000000000"/>
    <numFmt numFmtId="205" formatCode="0.000000000"/>
    <numFmt numFmtId="206" formatCode="_(* #,##0.00_);_(* \(#,##0.00\);_(* &quot;-&quot;???_);_(@_)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43" fontId="3" fillId="0" borderId="0" xfId="15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3" fontId="3" fillId="0" borderId="0" xfId="15" applyFont="1" applyFill="1" applyBorder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15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43" fontId="9" fillId="0" borderId="0" xfId="15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8" fillId="0" borderId="0" xfId="15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 horizontal="right"/>
    </xf>
    <xf numFmtId="180" fontId="0" fillId="0" borderId="2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/>
    </xf>
    <xf numFmtId="180" fontId="0" fillId="0" borderId="3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4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180" fontId="4" fillId="0" borderId="0" xfId="15" applyNumberFormat="1" applyFont="1" applyFill="1" applyAlignment="1">
      <alignment horizontal="center"/>
    </xf>
    <xf numFmtId="180" fontId="4" fillId="0" borderId="0" xfId="15" applyNumberFormat="1" applyFont="1" applyFill="1" applyAlignment="1" quotePrefix="1">
      <alignment horizontal="center"/>
    </xf>
    <xf numFmtId="37" fontId="4" fillId="0" borderId="0" xfId="0" applyNumberFormat="1" applyFont="1" applyFill="1" applyAlignment="1" quotePrefix="1">
      <alignment/>
    </xf>
    <xf numFmtId="180" fontId="0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 horizontal="center"/>
    </xf>
    <xf numFmtId="180" fontId="0" fillId="0" borderId="1" xfId="15" applyNumberFormat="1" applyFont="1" applyFill="1" applyBorder="1" applyAlignment="1">
      <alignment/>
    </xf>
    <xf numFmtId="180" fontId="0" fillId="0" borderId="1" xfId="15" applyNumberFormat="1" applyFont="1" applyFill="1" applyBorder="1" applyAlignment="1">
      <alignment horizontal="center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 horizontal="center"/>
    </xf>
    <xf numFmtId="37" fontId="0" fillId="0" borderId="0" xfId="0" applyNumberFormat="1" applyFont="1" applyFill="1" applyAlignment="1" quotePrefix="1">
      <alignment/>
    </xf>
    <xf numFmtId="180" fontId="0" fillId="0" borderId="1" xfId="15" applyNumberFormat="1" applyFont="1" applyFill="1" applyBorder="1" applyAlignment="1" quotePrefix="1">
      <alignment horizontal="center"/>
    </xf>
    <xf numFmtId="180" fontId="0" fillId="0" borderId="0" xfId="15" applyNumberFormat="1" applyFont="1" applyFill="1" applyAlignment="1" quotePrefix="1">
      <alignment horizontal="center"/>
    </xf>
    <xf numFmtId="180" fontId="0" fillId="0" borderId="5" xfId="15" applyNumberFormat="1" applyFont="1" applyFill="1" applyBorder="1" applyAlignment="1">
      <alignment/>
    </xf>
    <xf numFmtId="180" fontId="0" fillId="0" borderId="5" xfId="15" applyNumberFormat="1" applyFont="1" applyFill="1" applyBorder="1" applyAlignment="1" quotePrefix="1">
      <alignment horizontal="center"/>
    </xf>
    <xf numFmtId="180" fontId="0" fillId="0" borderId="0" xfId="15" applyNumberFormat="1" applyFont="1" applyFill="1" applyBorder="1" applyAlignment="1" quotePrefix="1">
      <alignment horizontal="center"/>
    </xf>
    <xf numFmtId="180" fontId="4" fillId="0" borderId="0" xfId="15" applyNumberFormat="1" applyFont="1" applyFill="1" applyAlignment="1">
      <alignment/>
    </xf>
    <xf numFmtId="180" fontId="4" fillId="0" borderId="1" xfId="15" applyNumberFormat="1" applyFont="1" applyFill="1" applyBorder="1" applyAlignment="1">
      <alignment/>
    </xf>
    <xf numFmtId="180" fontId="4" fillId="0" borderId="1" xfId="15" applyNumberFormat="1" applyFont="1" applyFill="1" applyBorder="1" applyAlignment="1" quotePrefix="1">
      <alignment horizontal="center"/>
    </xf>
    <xf numFmtId="180" fontId="4" fillId="0" borderId="0" xfId="15" applyNumberFormat="1" applyFont="1" applyFill="1" applyBorder="1" applyAlignment="1">
      <alignment/>
    </xf>
    <xf numFmtId="180" fontId="4" fillId="0" borderId="0" xfId="15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justify" vertical="top" wrapText="1"/>
    </xf>
    <xf numFmtId="180" fontId="3" fillId="0" borderId="0" xfId="15" applyNumberFormat="1" applyFont="1" applyFill="1" applyAlignment="1">
      <alignment/>
    </xf>
    <xf numFmtId="180" fontId="3" fillId="0" borderId="0" xfId="15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justify" wrapText="1"/>
    </xf>
    <xf numFmtId="0" fontId="11" fillId="0" borderId="0" xfId="0" applyFont="1" applyFill="1" applyAlignment="1">
      <alignment/>
    </xf>
    <xf numFmtId="37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180" fontId="0" fillId="0" borderId="5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37" fontId="1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"/>
    </xf>
    <xf numFmtId="180" fontId="0" fillId="0" borderId="6" xfId="0" applyNumberFormat="1" applyFont="1" applyFill="1" applyBorder="1" applyAlignment="1">
      <alignment horizontal="right"/>
    </xf>
    <xf numFmtId="180" fontId="0" fillId="0" borderId="7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>
      <alignment horizontal="right"/>
    </xf>
    <xf numFmtId="180" fontId="0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/>
    </xf>
    <xf numFmtId="180" fontId="0" fillId="0" borderId="0" xfId="15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43" fontId="11" fillId="0" borderId="0" xfId="15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>
      <alignment/>
    </xf>
    <xf numFmtId="206" fontId="0" fillId="0" borderId="0" xfId="15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/>
    </xf>
    <xf numFmtId="206" fontId="0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3" fontId="8" fillId="0" borderId="0" xfId="15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10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justify"/>
    </xf>
    <xf numFmtId="0" fontId="12" fillId="0" borderId="0" xfId="0" applyNumberFormat="1" applyFont="1" applyFill="1" applyAlignment="1">
      <alignment horizontal="center" vertical="top" wrapText="1"/>
    </xf>
    <xf numFmtId="37" fontId="4" fillId="0" borderId="11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85725</xdr:rowOff>
    </xdr:from>
    <xdr:to>
      <xdr:col>2</xdr:col>
      <xdr:colOff>561975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2476500" y="1257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2" name="Line 6"/>
        <xdr:cNvSpPr>
          <a:spLocks/>
        </xdr:cNvSpPr>
      </xdr:nvSpPr>
      <xdr:spPr>
        <a:xfrm>
          <a:off x="5934075" y="1257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85725</xdr:rowOff>
    </xdr:from>
    <xdr:to>
      <xdr:col>4</xdr:col>
      <xdr:colOff>371475</xdr:colOff>
      <xdr:row>9</xdr:row>
      <xdr:rowOff>85725</xdr:rowOff>
    </xdr:to>
    <xdr:sp>
      <xdr:nvSpPr>
        <xdr:cNvPr id="3" name="Line 7"/>
        <xdr:cNvSpPr>
          <a:spLocks/>
        </xdr:cNvSpPr>
      </xdr:nvSpPr>
      <xdr:spPr>
        <a:xfrm flipH="1">
          <a:off x="3514725" y="1581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85725</xdr:rowOff>
    </xdr:from>
    <xdr:to>
      <xdr:col>7</xdr:col>
      <xdr:colOff>0</xdr:colOff>
      <xdr:row>9</xdr:row>
      <xdr:rowOff>85725</xdr:rowOff>
    </xdr:to>
    <xdr:sp>
      <xdr:nvSpPr>
        <xdr:cNvPr id="4" name="Line 8"/>
        <xdr:cNvSpPr>
          <a:spLocks/>
        </xdr:cNvSpPr>
      </xdr:nvSpPr>
      <xdr:spPr>
        <a:xfrm>
          <a:off x="5124450" y="1581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58" sqref="A58"/>
    </sheetView>
  </sheetViews>
  <sheetFormatPr defaultColWidth="9.140625" defaultRowHeight="12.75"/>
  <cols>
    <col min="1" max="1" width="41.7109375" style="9" customWidth="1"/>
    <col min="2" max="2" width="8.00390625" style="49" customWidth="1"/>
    <col min="3" max="3" width="16.7109375" style="30" customWidth="1"/>
    <col min="4" max="4" width="0.5625" style="30" customWidth="1"/>
    <col min="5" max="5" width="17.140625" style="30" customWidth="1"/>
    <col min="6" max="6" width="0.42578125" style="30" customWidth="1"/>
    <col min="7" max="7" width="17.00390625" style="30" customWidth="1"/>
    <col min="8" max="8" width="0.42578125" style="30" customWidth="1"/>
    <col min="9" max="9" width="17.7109375" style="30" customWidth="1"/>
    <col min="10" max="10" width="10.57421875" style="7" customWidth="1"/>
    <col min="11" max="11" width="11.140625" style="8" customWidth="1"/>
    <col min="12" max="14" width="8.8515625" style="9" customWidth="1"/>
    <col min="15" max="16384" width="9.140625" style="9" customWidth="1"/>
  </cols>
  <sheetData>
    <row r="1" spans="1:9" ht="15.75">
      <c r="A1" s="111" t="s">
        <v>53</v>
      </c>
      <c r="B1" s="111"/>
      <c r="C1" s="111"/>
      <c r="D1" s="111"/>
      <c r="E1" s="111"/>
      <c r="F1" s="111"/>
      <c r="G1" s="111"/>
      <c r="H1" s="111"/>
      <c r="I1" s="111"/>
    </row>
    <row r="2" spans="1:9" ht="15">
      <c r="A2" s="112" t="s">
        <v>69</v>
      </c>
      <c r="B2" s="112"/>
      <c r="C2" s="112"/>
      <c r="D2" s="112"/>
      <c r="E2" s="112"/>
      <c r="F2" s="112"/>
      <c r="G2" s="112"/>
      <c r="H2" s="112"/>
      <c r="I2" s="112"/>
    </row>
    <row r="3" spans="1:9" ht="15">
      <c r="A3" s="112" t="s">
        <v>9</v>
      </c>
      <c r="B3" s="112"/>
      <c r="C3" s="112"/>
      <c r="D3" s="112"/>
      <c r="E3" s="112"/>
      <c r="F3" s="112"/>
      <c r="G3" s="112"/>
      <c r="H3" s="112"/>
      <c r="I3" s="112"/>
    </row>
    <row r="4" spans="1:11" ht="15">
      <c r="A4" s="112" t="s">
        <v>128</v>
      </c>
      <c r="B4" s="112"/>
      <c r="C4" s="112"/>
      <c r="D4" s="112"/>
      <c r="E4" s="112"/>
      <c r="F4" s="112"/>
      <c r="G4" s="112"/>
      <c r="H4" s="112"/>
      <c r="I4" s="112"/>
      <c r="K4" s="11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K5" s="11"/>
    </row>
    <row r="6" spans="1:11" ht="15">
      <c r="A6" s="3"/>
      <c r="B6" s="4"/>
      <c r="C6" s="5"/>
      <c r="D6" s="5"/>
      <c r="E6" s="5"/>
      <c r="F6" s="5"/>
      <c r="G6" s="5"/>
      <c r="H6" s="5"/>
      <c r="I6" s="5"/>
      <c r="K6" s="11"/>
    </row>
    <row r="7" spans="1:11" s="16" customFormat="1" ht="14.25">
      <c r="A7" s="1"/>
      <c r="B7" s="2"/>
      <c r="C7" s="116" t="s">
        <v>7</v>
      </c>
      <c r="D7" s="116"/>
      <c r="E7" s="116"/>
      <c r="F7" s="13"/>
      <c r="G7" s="116" t="s">
        <v>62</v>
      </c>
      <c r="H7" s="116"/>
      <c r="I7" s="116"/>
      <c r="J7" s="14"/>
      <c r="K7" s="15"/>
    </row>
    <row r="8" spans="1:11" s="16" customFormat="1" ht="14.25">
      <c r="A8" s="1"/>
      <c r="B8" s="2"/>
      <c r="C8" s="117" t="s">
        <v>64</v>
      </c>
      <c r="D8" s="116"/>
      <c r="E8" s="116"/>
      <c r="F8" s="13"/>
      <c r="G8" s="117" t="s">
        <v>65</v>
      </c>
      <c r="H8" s="116"/>
      <c r="I8" s="116"/>
      <c r="J8" s="14"/>
      <c r="K8" s="15"/>
    </row>
    <row r="9" spans="1:12" s="16" customFormat="1" ht="14.25">
      <c r="A9" s="1"/>
      <c r="B9" s="2"/>
      <c r="C9" s="12"/>
      <c r="D9" s="12"/>
      <c r="E9" s="12" t="s">
        <v>3</v>
      </c>
      <c r="F9" s="12"/>
      <c r="G9" s="12"/>
      <c r="H9" s="12"/>
      <c r="I9" s="12" t="s">
        <v>3</v>
      </c>
      <c r="J9" s="18"/>
      <c r="K9" s="19"/>
      <c r="L9" s="20"/>
    </row>
    <row r="10" spans="1:11" s="20" customFormat="1" ht="14.25">
      <c r="A10" s="2"/>
      <c r="B10" s="2"/>
      <c r="C10" s="12" t="s">
        <v>4</v>
      </c>
      <c r="D10" s="12"/>
      <c r="E10" s="12" t="s">
        <v>5</v>
      </c>
      <c r="F10" s="12"/>
      <c r="G10" s="12" t="s">
        <v>4</v>
      </c>
      <c r="H10" s="12"/>
      <c r="I10" s="12" t="s">
        <v>5</v>
      </c>
      <c r="J10" s="18"/>
      <c r="K10" s="21"/>
    </row>
    <row r="11" spans="1:11" s="20" customFormat="1" ht="14.25">
      <c r="A11" s="2"/>
      <c r="B11" s="2"/>
      <c r="C11" s="12" t="s">
        <v>5</v>
      </c>
      <c r="D11" s="12"/>
      <c r="E11" s="12" t="s">
        <v>6</v>
      </c>
      <c r="F11" s="12"/>
      <c r="G11" s="12" t="s">
        <v>70</v>
      </c>
      <c r="H11" s="12"/>
      <c r="I11" s="12" t="s">
        <v>6</v>
      </c>
      <c r="J11" s="18"/>
      <c r="K11" s="21"/>
    </row>
    <row r="12" spans="1:11" s="20" customFormat="1" ht="14.25">
      <c r="A12" s="2"/>
      <c r="B12" s="2"/>
      <c r="C12" s="12" t="s">
        <v>2</v>
      </c>
      <c r="D12" s="12"/>
      <c r="E12" s="12" t="s">
        <v>2</v>
      </c>
      <c r="F12" s="12"/>
      <c r="G12" s="12"/>
      <c r="H12" s="12"/>
      <c r="I12" s="12" t="s">
        <v>71</v>
      </c>
      <c r="J12" s="18"/>
      <c r="K12" s="21"/>
    </row>
    <row r="13" spans="1:11" s="20" customFormat="1" ht="14.25">
      <c r="A13" s="2"/>
      <c r="B13" s="2" t="s">
        <v>12</v>
      </c>
      <c r="C13" s="12" t="s">
        <v>129</v>
      </c>
      <c r="D13" s="12"/>
      <c r="E13" s="12" t="s">
        <v>83</v>
      </c>
      <c r="F13" s="12"/>
      <c r="G13" s="12" t="s">
        <v>129</v>
      </c>
      <c r="H13" s="12"/>
      <c r="I13" s="12" t="s">
        <v>83</v>
      </c>
      <c r="J13" s="18"/>
      <c r="K13" s="19"/>
    </row>
    <row r="14" spans="1:11" s="20" customFormat="1" ht="14.25">
      <c r="A14" s="2"/>
      <c r="B14" s="2"/>
      <c r="C14" s="12"/>
      <c r="D14" s="12"/>
      <c r="E14" s="12"/>
      <c r="F14" s="12"/>
      <c r="G14" s="12"/>
      <c r="H14" s="12"/>
      <c r="I14" s="12"/>
      <c r="J14" s="18"/>
      <c r="K14" s="19"/>
    </row>
    <row r="15" spans="1:11" s="16" customFormat="1" ht="14.25">
      <c r="A15" s="1"/>
      <c r="B15" s="22" t="s">
        <v>13</v>
      </c>
      <c r="C15" s="17" t="s">
        <v>66</v>
      </c>
      <c r="D15" s="17"/>
      <c r="E15" s="17" t="s">
        <v>66</v>
      </c>
      <c r="F15" s="17"/>
      <c r="G15" s="17" t="s">
        <v>67</v>
      </c>
      <c r="H15" s="17"/>
      <c r="I15" s="17" t="s">
        <v>68</v>
      </c>
      <c r="J15" s="18"/>
      <c r="K15" s="19"/>
    </row>
    <row r="16" spans="1:12" s="16" customFormat="1" ht="14.25">
      <c r="A16" s="1"/>
      <c r="B16" s="2"/>
      <c r="C16" s="12" t="s">
        <v>1</v>
      </c>
      <c r="D16" s="12"/>
      <c r="E16" s="12" t="s">
        <v>1</v>
      </c>
      <c r="F16" s="12"/>
      <c r="G16" s="12" t="s">
        <v>1</v>
      </c>
      <c r="H16" s="12"/>
      <c r="I16" s="12" t="s">
        <v>1</v>
      </c>
      <c r="J16" s="14"/>
      <c r="K16" s="113"/>
      <c r="L16" s="113"/>
    </row>
    <row r="17" spans="1:12" ht="15">
      <c r="A17" s="3"/>
      <c r="B17" s="4"/>
      <c r="C17" s="5"/>
      <c r="D17" s="5"/>
      <c r="E17" s="5"/>
      <c r="F17" s="5"/>
      <c r="G17" s="5"/>
      <c r="H17" s="5"/>
      <c r="I17" s="5"/>
      <c r="K17" s="23"/>
      <c r="L17" s="24"/>
    </row>
    <row r="18" spans="1:14" ht="15">
      <c r="A18" s="3" t="s">
        <v>8</v>
      </c>
      <c r="B18" s="4">
        <v>15</v>
      </c>
      <c r="C18" s="25">
        <v>9155</v>
      </c>
      <c r="D18" s="25"/>
      <c r="E18" s="26">
        <f>29660-21308</f>
        <v>8352</v>
      </c>
      <c r="F18" s="25"/>
      <c r="G18" s="25">
        <f>10197+6471+3568+9155</f>
        <v>29391</v>
      </c>
      <c r="H18" s="25"/>
      <c r="I18" s="26">
        <v>29660</v>
      </c>
      <c r="K18" s="27"/>
      <c r="L18" s="28"/>
      <c r="M18" s="29"/>
      <c r="N18" s="30"/>
    </row>
    <row r="19" spans="1:13" ht="15">
      <c r="A19" s="3"/>
      <c r="B19" s="4"/>
      <c r="C19" s="25"/>
      <c r="D19" s="25"/>
      <c r="E19" s="26"/>
      <c r="F19" s="25"/>
      <c r="G19" s="25"/>
      <c r="H19" s="25"/>
      <c r="I19" s="26"/>
      <c r="K19" s="27"/>
      <c r="L19" s="31"/>
      <c r="M19" s="29"/>
    </row>
    <row r="20" spans="1:14" ht="15">
      <c r="A20" s="3" t="s">
        <v>24</v>
      </c>
      <c r="B20" s="4"/>
      <c r="C20" s="25">
        <v>-6670</v>
      </c>
      <c r="D20" s="32"/>
      <c r="E20" s="26">
        <f>-24927+16901</f>
        <v>-8026</v>
      </c>
      <c r="F20" s="25"/>
      <c r="G20" s="25">
        <f>-8415-5482-3742-6670</f>
        <v>-24309</v>
      </c>
      <c r="H20" s="32"/>
      <c r="I20" s="26">
        <v>-24927</v>
      </c>
      <c r="K20" s="27"/>
      <c r="L20" s="28"/>
      <c r="M20" s="29"/>
      <c r="N20" s="30"/>
    </row>
    <row r="21" spans="1:13" ht="15">
      <c r="A21" s="3"/>
      <c r="B21" s="4"/>
      <c r="C21" s="33"/>
      <c r="D21" s="32"/>
      <c r="E21" s="34"/>
      <c r="F21" s="32"/>
      <c r="G21" s="33"/>
      <c r="H21" s="32"/>
      <c r="I21" s="34"/>
      <c r="K21" s="27"/>
      <c r="L21" s="28"/>
      <c r="M21" s="29"/>
    </row>
    <row r="22" spans="1:13" ht="15">
      <c r="A22" s="3"/>
      <c r="B22" s="4"/>
      <c r="C22" s="25"/>
      <c r="D22" s="25"/>
      <c r="E22" s="26"/>
      <c r="F22" s="25"/>
      <c r="G22" s="25"/>
      <c r="H22" s="25"/>
      <c r="I22" s="26"/>
      <c r="K22" s="27"/>
      <c r="L22" s="28"/>
      <c r="M22" s="29"/>
    </row>
    <row r="23" spans="1:13" ht="15">
      <c r="A23" s="3" t="s">
        <v>10</v>
      </c>
      <c r="B23" s="4"/>
      <c r="C23" s="26">
        <f>SUM(C18:C20)</f>
        <v>2485</v>
      </c>
      <c r="D23" s="25"/>
      <c r="E23" s="26">
        <f>SUM(E18:E20)</f>
        <v>326</v>
      </c>
      <c r="F23" s="25"/>
      <c r="G23" s="26">
        <f>SUM(G18:G20)</f>
        <v>5082</v>
      </c>
      <c r="H23" s="25"/>
      <c r="I23" s="26">
        <f>SUM(I18:I20)</f>
        <v>4733</v>
      </c>
      <c r="K23" s="27"/>
      <c r="L23" s="28"/>
      <c r="M23" s="35"/>
    </row>
    <row r="24" spans="1:13" ht="15">
      <c r="A24" s="3"/>
      <c r="B24" s="4"/>
      <c r="C24" s="25"/>
      <c r="D24" s="25"/>
      <c r="E24" s="26"/>
      <c r="F24" s="25"/>
      <c r="G24" s="25"/>
      <c r="H24" s="25"/>
      <c r="I24" s="26"/>
      <c r="K24" s="27"/>
      <c r="L24" s="28"/>
      <c r="M24" s="29"/>
    </row>
    <row r="25" spans="1:14" ht="15">
      <c r="A25" s="3" t="s">
        <v>28</v>
      </c>
      <c r="B25" s="4"/>
      <c r="C25" s="25">
        <v>152</v>
      </c>
      <c r="D25" s="25"/>
      <c r="E25" s="26">
        <f>352-228</f>
        <v>124</v>
      </c>
      <c r="F25" s="25"/>
      <c r="G25" s="25">
        <f>78+302+154+152</f>
        <v>686</v>
      </c>
      <c r="H25" s="25"/>
      <c r="I25" s="26">
        <v>352</v>
      </c>
      <c r="K25" s="27"/>
      <c r="L25" s="28"/>
      <c r="M25" s="29"/>
      <c r="N25" s="30"/>
    </row>
    <row r="26" spans="1:13" ht="15">
      <c r="A26" s="3"/>
      <c r="B26" s="4"/>
      <c r="C26" s="25"/>
      <c r="D26" s="25"/>
      <c r="E26" s="26"/>
      <c r="F26" s="25"/>
      <c r="G26" s="25"/>
      <c r="H26" s="25"/>
      <c r="I26" s="26"/>
      <c r="K26" s="27"/>
      <c r="L26" s="28"/>
      <c r="M26" s="29"/>
    </row>
    <row r="27" spans="1:14" ht="15">
      <c r="A27" s="3" t="s">
        <v>11</v>
      </c>
      <c r="B27" s="4"/>
      <c r="C27" s="25">
        <v>-2277</v>
      </c>
      <c r="D27" s="32"/>
      <c r="E27" s="26">
        <f>-12985+6661</f>
        <v>-6324</v>
      </c>
      <c r="F27" s="32"/>
      <c r="G27" s="25">
        <f>-2564-1775-1939-2277</f>
        <v>-8555</v>
      </c>
      <c r="H27" s="32"/>
      <c r="I27" s="26">
        <v>-12985</v>
      </c>
      <c r="K27" s="27"/>
      <c r="L27" s="28"/>
      <c r="M27" s="29"/>
      <c r="N27" s="30"/>
    </row>
    <row r="28" spans="1:13" ht="15">
      <c r="A28" s="3"/>
      <c r="B28" s="4"/>
      <c r="C28" s="25"/>
      <c r="D28" s="25"/>
      <c r="E28" s="26"/>
      <c r="F28" s="25"/>
      <c r="G28" s="25"/>
      <c r="H28" s="25"/>
      <c r="I28" s="26"/>
      <c r="K28" s="27"/>
      <c r="L28" s="28"/>
      <c r="M28" s="29"/>
    </row>
    <row r="29" spans="1:14" ht="15">
      <c r="A29" s="3" t="s">
        <v>29</v>
      </c>
      <c r="B29" s="4"/>
      <c r="C29" s="25">
        <v>-602</v>
      </c>
      <c r="D29" s="32"/>
      <c r="E29" s="26">
        <f>-64+28</f>
        <v>-36</v>
      </c>
      <c r="F29" s="25"/>
      <c r="G29" s="25">
        <f>-216-273-81-602</f>
        <v>-1172</v>
      </c>
      <c r="H29" s="32"/>
      <c r="I29" s="26">
        <v>-64</v>
      </c>
      <c r="K29" s="27"/>
      <c r="L29" s="28"/>
      <c r="M29" s="29"/>
      <c r="N29" s="30"/>
    </row>
    <row r="30" spans="1:13" ht="15">
      <c r="A30" s="3"/>
      <c r="B30" s="4"/>
      <c r="C30" s="25"/>
      <c r="D30" s="25"/>
      <c r="E30" s="26"/>
      <c r="F30" s="25"/>
      <c r="G30" s="25"/>
      <c r="H30" s="25"/>
      <c r="I30" s="26"/>
      <c r="K30" s="27"/>
      <c r="L30" s="28"/>
      <c r="M30" s="29"/>
    </row>
    <row r="31" spans="1:14" ht="15">
      <c r="A31" s="3" t="s">
        <v>30</v>
      </c>
      <c r="B31" s="4"/>
      <c r="C31" s="25">
        <v>-205</v>
      </c>
      <c r="D31" s="25"/>
      <c r="E31" s="26">
        <f>-457+354</f>
        <v>-103</v>
      </c>
      <c r="F31" s="25"/>
      <c r="G31" s="25">
        <f>-151-151-185-205</f>
        <v>-692</v>
      </c>
      <c r="H31" s="25"/>
      <c r="I31" s="26">
        <v>-457</v>
      </c>
      <c r="K31" s="27"/>
      <c r="L31" s="28"/>
      <c r="M31" s="29"/>
      <c r="N31" s="30"/>
    </row>
    <row r="32" spans="1:13" ht="15">
      <c r="A32" s="3"/>
      <c r="B32" s="4"/>
      <c r="C32" s="33"/>
      <c r="D32" s="32"/>
      <c r="E32" s="34"/>
      <c r="F32" s="32"/>
      <c r="G32" s="33"/>
      <c r="H32" s="32"/>
      <c r="I32" s="34"/>
      <c r="K32" s="27"/>
      <c r="L32" s="28"/>
      <c r="M32" s="29"/>
    </row>
    <row r="33" spans="1:13" ht="15">
      <c r="A33" s="3"/>
      <c r="B33" s="4"/>
      <c r="C33" s="25"/>
      <c r="D33" s="32"/>
      <c r="E33" s="26"/>
      <c r="F33" s="32"/>
      <c r="G33" s="25"/>
      <c r="H33" s="32"/>
      <c r="I33" s="26"/>
      <c r="K33" s="27"/>
      <c r="L33" s="28"/>
      <c r="M33" s="29"/>
    </row>
    <row r="34" spans="1:14" ht="15">
      <c r="A34" s="3" t="s">
        <v>127</v>
      </c>
      <c r="B34" s="4">
        <v>16</v>
      </c>
      <c r="C34" s="26">
        <f>SUM(C23:D31)</f>
        <v>-447</v>
      </c>
      <c r="D34" s="25"/>
      <c r="E34" s="26">
        <f>SUM(E23:F31)</f>
        <v>-6013</v>
      </c>
      <c r="F34" s="25"/>
      <c r="G34" s="26">
        <f>SUM(G23:H31)</f>
        <v>-4651</v>
      </c>
      <c r="H34" s="25"/>
      <c r="I34" s="26">
        <f>SUM(I23:J31)</f>
        <v>-8421</v>
      </c>
      <c r="K34" s="27"/>
      <c r="L34" s="28"/>
      <c r="M34" s="35"/>
      <c r="N34" s="35"/>
    </row>
    <row r="35" spans="1:13" ht="15">
      <c r="A35" s="3"/>
      <c r="B35" s="4"/>
      <c r="C35" s="25"/>
      <c r="D35" s="25"/>
      <c r="E35" s="26"/>
      <c r="F35" s="25"/>
      <c r="G35" s="25"/>
      <c r="H35" s="25"/>
      <c r="I35" s="26"/>
      <c r="K35" s="27"/>
      <c r="L35" s="28"/>
      <c r="M35" s="29"/>
    </row>
    <row r="36" spans="1:14" ht="15">
      <c r="A36" s="3" t="s">
        <v>49</v>
      </c>
      <c r="B36" s="4">
        <v>19</v>
      </c>
      <c r="C36" s="25">
        <v>-924</v>
      </c>
      <c r="D36" s="32"/>
      <c r="E36" s="26">
        <f>2327-291</f>
        <v>2036</v>
      </c>
      <c r="F36" s="25"/>
      <c r="G36" s="25">
        <f>353+232+599-924</f>
        <v>260</v>
      </c>
      <c r="H36" s="32"/>
      <c r="I36" s="26">
        <v>2327</v>
      </c>
      <c r="K36" s="27"/>
      <c r="L36" s="28"/>
      <c r="M36" s="29"/>
      <c r="N36" s="30"/>
    </row>
    <row r="37" spans="1:13" ht="15">
      <c r="A37" s="3"/>
      <c r="B37" s="4"/>
      <c r="C37" s="33"/>
      <c r="D37" s="32"/>
      <c r="E37" s="34"/>
      <c r="F37" s="25"/>
      <c r="G37" s="33"/>
      <c r="H37" s="32"/>
      <c r="I37" s="34"/>
      <c r="K37" s="27"/>
      <c r="L37" s="28"/>
      <c r="M37" s="29"/>
    </row>
    <row r="38" spans="1:13" ht="15">
      <c r="A38" s="3"/>
      <c r="B38" s="4"/>
      <c r="C38" s="36"/>
      <c r="D38" s="32"/>
      <c r="E38" s="37"/>
      <c r="F38" s="32"/>
      <c r="G38" s="36"/>
      <c r="H38" s="32"/>
      <c r="I38" s="37"/>
      <c r="K38" s="27"/>
      <c r="L38" s="28"/>
      <c r="M38" s="29"/>
    </row>
    <row r="39" spans="1:13" ht="15">
      <c r="A39" s="3" t="s">
        <v>100</v>
      </c>
      <c r="B39" s="4"/>
      <c r="C39" s="26">
        <f>SUM(C34:C36)</f>
        <v>-1371</v>
      </c>
      <c r="D39" s="32"/>
      <c r="E39" s="26">
        <f>SUM(E34:E36)</f>
        <v>-3977</v>
      </c>
      <c r="F39" s="25"/>
      <c r="G39" s="26">
        <f>SUM(G34:G36)</f>
        <v>-4391</v>
      </c>
      <c r="H39" s="32"/>
      <c r="I39" s="26">
        <f>SUM(I34:I36)</f>
        <v>-6094</v>
      </c>
      <c r="K39" s="27"/>
      <c r="L39" s="28"/>
      <c r="M39" s="29"/>
    </row>
    <row r="40" spans="1:12" ht="4.5" customHeight="1" thickBot="1">
      <c r="A40" s="3"/>
      <c r="B40" s="4"/>
      <c r="C40" s="38"/>
      <c r="D40" s="32"/>
      <c r="E40" s="39"/>
      <c r="F40" s="32"/>
      <c r="G40" s="38"/>
      <c r="H40" s="32"/>
      <c r="I40" s="39"/>
      <c r="K40" s="27"/>
      <c r="L40" s="31"/>
    </row>
    <row r="41" spans="1:12" ht="15.75" thickTop="1">
      <c r="A41" s="3"/>
      <c r="B41" s="4"/>
      <c r="C41" s="32"/>
      <c r="D41" s="32"/>
      <c r="E41" s="40"/>
      <c r="F41" s="32"/>
      <c r="G41" s="32"/>
      <c r="H41" s="32"/>
      <c r="I41" s="40"/>
      <c r="K41" s="27"/>
      <c r="L41" s="31"/>
    </row>
    <row r="42" spans="1:12" ht="15">
      <c r="A42" s="3" t="s">
        <v>97</v>
      </c>
      <c r="B42" s="4"/>
      <c r="C42" s="32"/>
      <c r="D42" s="32"/>
      <c r="E42" s="40"/>
      <c r="F42" s="32"/>
      <c r="G42" s="32"/>
      <c r="H42" s="32"/>
      <c r="I42" s="40"/>
      <c r="K42" s="27"/>
      <c r="L42" s="31"/>
    </row>
    <row r="43" spans="1:12" ht="15">
      <c r="A43" s="3" t="s">
        <v>98</v>
      </c>
      <c r="B43" s="4"/>
      <c r="C43" s="32">
        <f>C39</f>
        <v>-1371</v>
      </c>
      <c r="D43" s="32"/>
      <c r="E43" s="40">
        <f>E39</f>
        <v>-3977</v>
      </c>
      <c r="F43" s="32"/>
      <c r="G43" s="32">
        <f>G39</f>
        <v>-4391</v>
      </c>
      <c r="H43" s="32"/>
      <c r="I43" s="40">
        <f>I39</f>
        <v>-6094</v>
      </c>
      <c r="K43" s="27"/>
      <c r="L43" s="31"/>
    </row>
    <row r="44" spans="1:12" ht="15">
      <c r="A44" s="3" t="s">
        <v>99</v>
      </c>
      <c r="B44" s="4"/>
      <c r="C44" s="32">
        <v>0</v>
      </c>
      <c r="D44" s="32"/>
      <c r="E44" s="40">
        <v>0</v>
      </c>
      <c r="F44" s="32"/>
      <c r="G44" s="32">
        <v>0</v>
      </c>
      <c r="H44" s="32"/>
      <c r="I44" s="40">
        <v>0</v>
      </c>
      <c r="K44" s="27"/>
      <c r="L44" s="31"/>
    </row>
    <row r="45" spans="1:12" ht="15.75" thickBot="1">
      <c r="A45" s="3"/>
      <c r="B45" s="4"/>
      <c r="C45" s="41">
        <f>SUM(C43:C44)</f>
        <v>-1371</v>
      </c>
      <c r="D45" s="32"/>
      <c r="E45" s="41">
        <f>SUM(E43:E44)</f>
        <v>-3977</v>
      </c>
      <c r="F45" s="32"/>
      <c r="G45" s="41">
        <f>SUM(G43:G44)</f>
        <v>-4391</v>
      </c>
      <c r="H45" s="32"/>
      <c r="I45" s="41">
        <f>SUM(I43:I44)</f>
        <v>-6094</v>
      </c>
      <c r="K45" s="27"/>
      <c r="L45" s="31"/>
    </row>
    <row r="46" spans="1:12" ht="15.75" thickTop="1">
      <c r="A46" s="3"/>
      <c r="B46" s="4"/>
      <c r="C46" s="32"/>
      <c r="D46" s="32"/>
      <c r="E46" s="40"/>
      <c r="F46" s="32"/>
      <c r="G46" s="32"/>
      <c r="H46" s="32"/>
      <c r="I46" s="40"/>
      <c r="K46" s="27"/>
      <c r="L46" s="31"/>
    </row>
    <row r="47" spans="1:12" ht="15">
      <c r="A47" s="3" t="s">
        <v>101</v>
      </c>
      <c r="B47" s="4"/>
      <c r="C47" s="32"/>
      <c r="D47" s="32"/>
      <c r="E47" s="40"/>
      <c r="F47" s="32"/>
      <c r="G47" s="32"/>
      <c r="H47" s="32"/>
      <c r="I47" s="40"/>
      <c r="K47" s="27"/>
      <c r="L47" s="31"/>
    </row>
    <row r="48" spans="1:12" ht="15">
      <c r="A48" s="3" t="s">
        <v>110</v>
      </c>
      <c r="B48" s="4">
        <v>27</v>
      </c>
      <c r="C48" s="108" t="e">
        <f>#REF!</f>
        <v>#REF!</v>
      </c>
      <c r="D48" s="109"/>
      <c r="E48" s="110">
        <f>E45/800</f>
        <v>-4.97125</v>
      </c>
      <c r="F48" s="109"/>
      <c r="G48" s="108" t="e">
        <f>#REF!</f>
        <v>#REF!</v>
      </c>
      <c r="H48" s="109"/>
      <c r="I48" s="110">
        <f>I45/800</f>
        <v>-7.6175</v>
      </c>
      <c r="K48" s="27"/>
      <c r="L48" s="31"/>
    </row>
    <row r="49" spans="1:11" ht="3.75" customHeight="1" thickBot="1">
      <c r="A49" s="3"/>
      <c r="B49" s="4"/>
      <c r="C49" s="42"/>
      <c r="D49" s="43"/>
      <c r="E49" s="44"/>
      <c r="F49" s="43"/>
      <c r="G49" s="42"/>
      <c r="H49" s="43"/>
      <c r="I49" s="44"/>
      <c r="K49" s="11"/>
    </row>
    <row r="50" spans="1:11" ht="9.75" customHeight="1" thickTop="1">
      <c r="A50" s="3"/>
      <c r="B50" s="4"/>
      <c r="C50" s="45"/>
      <c r="D50" s="43"/>
      <c r="E50" s="43"/>
      <c r="F50" s="43"/>
      <c r="G50" s="45"/>
      <c r="H50" s="43"/>
      <c r="I50" s="43"/>
      <c r="K50" s="11"/>
    </row>
    <row r="51" spans="1:12" ht="15">
      <c r="A51" s="46"/>
      <c r="B51" s="47"/>
      <c r="C51" s="45"/>
      <c r="D51" s="43"/>
      <c r="E51" s="48"/>
      <c r="F51" s="43"/>
      <c r="G51" s="45"/>
      <c r="H51" s="43"/>
      <c r="I51" s="48"/>
      <c r="K51" s="11"/>
      <c r="L51" s="7"/>
    </row>
    <row r="52" spans="1:12" ht="15" customHeight="1">
      <c r="A52" s="46"/>
      <c r="B52" s="47"/>
      <c r="C52" s="43"/>
      <c r="D52" s="43"/>
      <c r="E52" s="43"/>
      <c r="F52" s="43"/>
      <c r="G52" s="43"/>
      <c r="H52" s="43"/>
      <c r="I52" s="43"/>
      <c r="K52" s="11"/>
      <c r="L52" s="7"/>
    </row>
    <row r="53" spans="1:12" ht="15" customHeight="1">
      <c r="A53" s="118"/>
      <c r="B53" s="118"/>
      <c r="C53" s="118"/>
      <c r="D53" s="118"/>
      <c r="E53" s="118"/>
      <c r="F53" s="118"/>
      <c r="G53" s="118"/>
      <c r="H53" s="118"/>
      <c r="I53" s="118"/>
      <c r="K53" s="11"/>
      <c r="L53" s="7"/>
    </row>
    <row r="54" spans="1:12" ht="15" customHeight="1">
      <c r="A54" s="118"/>
      <c r="B54" s="119"/>
      <c r="C54" s="119"/>
      <c r="D54" s="119"/>
      <c r="E54" s="119"/>
      <c r="F54" s="43"/>
      <c r="G54" s="43"/>
      <c r="H54" s="43"/>
      <c r="I54" s="43"/>
      <c r="K54" s="11"/>
      <c r="L54" s="7"/>
    </row>
    <row r="55" ht="15.75" customHeight="1">
      <c r="K55" s="11"/>
    </row>
    <row r="56" spans="1:11" ht="20.25" customHeight="1">
      <c r="A56" s="114" t="s">
        <v>105</v>
      </c>
      <c r="B56" s="115"/>
      <c r="C56" s="115"/>
      <c r="D56" s="115"/>
      <c r="E56" s="115"/>
      <c r="F56" s="115"/>
      <c r="G56" s="115"/>
      <c r="H56" s="115"/>
      <c r="I56" s="115"/>
      <c r="K56" s="11"/>
    </row>
    <row r="57" spans="1:11" ht="20.25" customHeight="1">
      <c r="A57" s="114" t="s">
        <v>106</v>
      </c>
      <c r="B57" s="114"/>
      <c r="C57" s="114"/>
      <c r="D57" s="114"/>
      <c r="E57" s="114"/>
      <c r="F57" s="114"/>
      <c r="G57" s="114"/>
      <c r="H57" s="114"/>
      <c r="I57" s="114"/>
      <c r="K57" s="11"/>
    </row>
  </sheetData>
  <mergeCells count="13">
    <mergeCell ref="K16:L16"/>
    <mergeCell ref="A57:I57"/>
    <mergeCell ref="A56:I56"/>
    <mergeCell ref="C7:E7"/>
    <mergeCell ref="G7:I7"/>
    <mergeCell ref="G8:I8"/>
    <mergeCell ref="C8:E8"/>
    <mergeCell ref="A53:I53"/>
    <mergeCell ref="A54:E54"/>
    <mergeCell ref="A1:I1"/>
    <mergeCell ref="A3:I3"/>
    <mergeCell ref="A4:I4"/>
    <mergeCell ref="A2:I2"/>
  </mergeCells>
  <printOptions horizontalCentered="1"/>
  <pageMargins left="0.75" right="0.5" top="1" bottom="0.7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82" sqref="A82:F82"/>
    </sheetView>
  </sheetViews>
  <sheetFormatPr defaultColWidth="9.140625" defaultRowHeight="12.75"/>
  <cols>
    <col min="1" max="1" width="3.7109375" style="9" customWidth="1"/>
    <col min="2" max="2" width="55.57421875" style="9" customWidth="1"/>
    <col min="3" max="3" width="10.421875" style="49" customWidth="1"/>
    <col min="4" max="4" width="17.8515625" style="72" customWidth="1"/>
    <col min="5" max="5" width="5.28125" style="30" customWidth="1"/>
    <col min="6" max="6" width="17.140625" style="73" customWidth="1"/>
    <col min="7" max="7" width="6.28125" style="7" customWidth="1"/>
    <col min="8" max="16384" width="9.140625" style="9" customWidth="1"/>
  </cols>
  <sheetData>
    <row r="1" spans="1:6" ht="15.75">
      <c r="A1" s="111" t="s">
        <v>53</v>
      </c>
      <c r="B1" s="111"/>
      <c r="C1" s="111"/>
      <c r="D1" s="111"/>
      <c r="E1" s="111"/>
      <c r="F1" s="111"/>
    </row>
    <row r="2" spans="1:6" ht="15">
      <c r="A2" s="112" t="s">
        <v>69</v>
      </c>
      <c r="B2" s="112"/>
      <c r="C2" s="112"/>
      <c r="D2" s="112"/>
      <c r="E2" s="112"/>
      <c r="F2" s="112"/>
    </row>
    <row r="3" spans="1:6" ht="15">
      <c r="A3" s="112" t="s">
        <v>77</v>
      </c>
      <c r="B3" s="112"/>
      <c r="C3" s="112"/>
      <c r="D3" s="112"/>
      <c r="E3" s="112"/>
      <c r="F3" s="112"/>
    </row>
    <row r="4" spans="1:6" ht="15">
      <c r="A4" s="112" t="s">
        <v>130</v>
      </c>
      <c r="B4" s="112"/>
      <c r="C4" s="112"/>
      <c r="D4" s="112"/>
      <c r="E4" s="112"/>
      <c r="F4" s="112"/>
    </row>
    <row r="5" spans="1:7" s="16" customFormat="1" ht="14.25">
      <c r="A5" s="50"/>
      <c r="B5" s="1"/>
      <c r="C5" s="2"/>
      <c r="D5" s="51" t="s">
        <v>14</v>
      </c>
      <c r="E5" s="13"/>
      <c r="G5" s="14"/>
    </row>
    <row r="6" spans="1:7" s="20" customFormat="1" ht="14.25">
      <c r="A6" s="2"/>
      <c r="B6" s="2"/>
      <c r="C6" s="2"/>
      <c r="D6" s="51" t="s">
        <v>31</v>
      </c>
      <c r="E6" s="12"/>
      <c r="F6" s="51" t="s">
        <v>56</v>
      </c>
      <c r="G6" s="18"/>
    </row>
    <row r="7" spans="1:7" s="20" customFormat="1" ht="14.25">
      <c r="A7" s="2"/>
      <c r="B7" s="2"/>
      <c r="C7" s="2"/>
      <c r="D7" s="51" t="s">
        <v>4</v>
      </c>
      <c r="E7" s="12"/>
      <c r="F7" s="51" t="s">
        <v>14</v>
      </c>
      <c r="G7" s="18"/>
    </row>
    <row r="8" spans="1:7" s="20" customFormat="1" ht="14.25">
      <c r="A8" s="2"/>
      <c r="B8" s="2"/>
      <c r="C8" s="2"/>
      <c r="D8" s="51" t="s">
        <v>2</v>
      </c>
      <c r="E8" s="12"/>
      <c r="F8" s="51" t="s">
        <v>15</v>
      </c>
      <c r="G8" s="18"/>
    </row>
    <row r="9" spans="1:7" s="20" customFormat="1" ht="14.25">
      <c r="A9" s="2"/>
      <c r="B9" s="2"/>
      <c r="C9" s="2"/>
      <c r="D9" s="51" t="s">
        <v>78</v>
      </c>
      <c r="E9" s="12"/>
      <c r="F9" s="51" t="s">
        <v>63</v>
      </c>
      <c r="G9" s="18"/>
    </row>
    <row r="10" spans="1:7" s="20" customFormat="1" ht="14.25">
      <c r="A10" s="2"/>
      <c r="B10" s="2"/>
      <c r="C10" s="2" t="s">
        <v>12</v>
      </c>
      <c r="D10" s="51" t="s">
        <v>129</v>
      </c>
      <c r="E10" s="12"/>
      <c r="F10" s="51" t="s">
        <v>83</v>
      </c>
      <c r="G10" s="18"/>
    </row>
    <row r="11" spans="1:7" s="16" customFormat="1" ht="8.25" customHeight="1">
      <c r="A11" s="1"/>
      <c r="B11" s="1"/>
      <c r="C11" s="22" t="s">
        <v>16</v>
      </c>
      <c r="D11" s="52" t="s">
        <v>72</v>
      </c>
      <c r="E11" s="53"/>
      <c r="F11" s="52" t="s">
        <v>73</v>
      </c>
      <c r="G11" s="14"/>
    </row>
    <row r="12" spans="1:7" s="16" customFormat="1" ht="14.25">
      <c r="A12" s="1"/>
      <c r="B12" s="1"/>
      <c r="C12" s="22"/>
      <c r="D12" s="51" t="s">
        <v>1</v>
      </c>
      <c r="E12" s="12"/>
      <c r="F12" s="51" t="s">
        <v>1</v>
      </c>
      <c r="G12" s="14"/>
    </row>
    <row r="13" spans="1:6" ht="15">
      <c r="A13" s="3"/>
      <c r="B13" s="3"/>
      <c r="C13" s="4"/>
      <c r="D13" s="54"/>
      <c r="E13" s="5"/>
      <c r="F13" s="55"/>
    </row>
    <row r="14" spans="1:6" ht="15">
      <c r="A14" s="1" t="s">
        <v>111</v>
      </c>
      <c r="B14" s="3"/>
      <c r="C14" s="4"/>
      <c r="D14" s="54"/>
      <c r="E14" s="5"/>
      <c r="F14" s="55"/>
    </row>
    <row r="15" spans="1:6" ht="15">
      <c r="A15" s="1" t="s">
        <v>112</v>
      </c>
      <c r="B15" s="3"/>
      <c r="C15" s="4"/>
      <c r="D15" s="54"/>
      <c r="E15" s="5"/>
      <c r="F15" s="55"/>
    </row>
    <row r="16" spans="1:6" ht="15">
      <c r="A16" s="3"/>
      <c r="B16" s="3" t="s">
        <v>113</v>
      </c>
      <c r="C16" s="4"/>
      <c r="D16" s="54">
        <v>47493</v>
      </c>
      <c r="E16" s="5"/>
      <c r="F16" s="55">
        <v>44722</v>
      </c>
    </row>
    <row r="17" spans="1:6" ht="15">
      <c r="A17" s="3"/>
      <c r="B17" s="3" t="s">
        <v>114</v>
      </c>
      <c r="C17" s="4"/>
      <c r="D17" s="54">
        <v>0</v>
      </c>
      <c r="E17" s="5"/>
      <c r="F17" s="55">
        <v>268</v>
      </c>
    </row>
    <row r="18" spans="1:6" ht="15">
      <c r="A18" s="3"/>
      <c r="B18" s="3" t="s">
        <v>115</v>
      </c>
      <c r="C18" s="4"/>
      <c r="D18" s="54">
        <v>1355</v>
      </c>
      <c r="E18" s="5"/>
      <c r="F18" s="55">
        <v>1215</v>
      </c>
    </row>
    <row r="19" spans="1:6" ht="3" customHeight="1">
      <c r="A19" s="3"/>
      <c r="B19" s="3"/>
      <c r="C19" s="4"/>
      <c r="D19" s="56"/>
      <c r="E19" s="5"/>
      <c r="F19" s="57"/>
    </row>
    <row r="20" spans="1:6" ht="7.5" customHeight="1">
      <c r="A20" s="3"/>
      <c r="B20" s="3"/>
      <c r="C20" s="4"/>
      <c r="D20" s="54"/>
      <c r="E20" s="5"/>
      <c r="F20" s="55"/>
    </row>
    <row r="21" spans="1:6" ht="15">
      <c r="A21" s="3"/>
      <c r="B21" s="3"/>
      <c r="C21" s="4"/>
      <c r="D21" s="54">
        <f>SUM(D16:D18)</f>
        <v>48848</v>
      </c>
      <c r="E21" s="5"/>
      <c r="F21" s="55">
        <f>SUM(F16:F18)</f>
        <v>46205</v>
      </c>
    </row>
    <row r="22" spans="1:6" ht="3" customHeight="1">
      <c r="A22" s="3"/>
      <c r="B22" s="3"/>
      <c r="C22" s="4"/>
      <c r="D22" s="56"/>
      <c r="E22" s="5"/>
      <c r="F22" s="57"/>
    </row>
    <row r="23" spans="1:6" ht="15">
      <c r="A23" s="3"/>
      <c r="B23" s="3"/>
      <c r="C23" s="4"/>
      <c r="D23" s="54"/>
      <c r="E23" s="5"/>
      <c r="F23" s="55"/>
    </row>
    <row r="24" spans="1:6" ht="15">
      <c r="A24" s="1" t="s">
        <v>119</v>
      </c>
      <c r="B24" s="3"/>
      <c r="C24" s="4"/>
      <c r="D24" s="54"/>
      <c r="E24" s="5"/>
      <c r="F24" s="55"/>
    </row>
    <row r="25" spans="1:6" ht="15">
      <c r="A25" s="3"/>
      <c r="B25" s="3" t="s">
        <v>18</v>
      </c>
      <c r="C25" s="4"/>
      <c r="D25" s="54">
        <v>11521</v>
      </c>
      <c r="E25" s="5"/>
      <c r="F25" s="55">
        <v>11306</v>
      </c>
    </row>
    <row r="26" spans="1:6" ht="15">
      <c r="A26" s="3"/>
      <c r="B26" s="3" t="s">
        <v>17</v>
      </c>
      <c r="C26" s="4"/>
      <c r="D26" s="54">
        <v>6580</v>
      </c>
      <c r="E26" s="5"/>
      <c r="F26" s="55">
        <v>6879</v>
      </c>
    </row>
    <row r="27" spans="1:6" ht="15">
      <c r="A27" s="3"/>
      <c r="B27" s="3" t="s">
        <v>25</v>
      </c>
      <c r="C27" s="4"/>
      <c r="D27" s="54">
        <v>1536</v>
      </c>
      <c r="E27" s="5"/>
      <c r="F27" s="55">
        <v>976</v>
      </c>
    </row>
    <row r="28" spans="1:6" ht="15">
      <c r="A28" s="3"/>
      <c r="B28" s="3" t="s">
        <v>32</v>
      </c>
      <c r="C28" s="4"/>
      <c r="D28" s="54">
        <v>697</v>
      </c>
      <c r="E28" s="5"/>
      <c r="F28" s="55">
        <v>625</v>
      </c>
    </row>
    <row r="29" spans="1:6" ht="15">
      <c r="A29" s="3"/>
      <c r="B29" s="3" t="s">
        <v>61</v>
      </c>
      <c r="C29" s="4"/>
      <c r="D29" s="54">
        <v>100</v>
      </c>
      <c r="E29" s="5"/>
      <c r="F29" s="55">
        <v>100</v>
      </c>
    </row>
    <row r="30" spans="1:6" ht="15">
      <c r="A30" s="3"/>
      <c r="B30" s="3" t="s">
        <v>19</v>
      </c>
      <c r="C30" s="4"/>
      <c r="D30" s="58">
        <v>508</v>
      </c>
      <c r="E30" s="43"/>
      <c r="F30" s="59">
        <v>493</v>
      </c>
    </row>
    <row r="31" spans="1:6" ht="3" customHeight="1">
      <c r="A31" s="3"/>
      <c r="B31" s="3"/>
      <c r="C31" s="4"/>
      <c r="D31" s="56"/>
      <c r="E31" s="5"/>
      <c r="F31" s="57"/>
    </row>
    <row r="32" spans="1:6" ht="7.5" customHeight="1">
      <c r="A32" s="3"/>
      <c r="B32" s="3"/>
      <c r="C32" s="4"/>
      <c r="D32" s="58"/>
      <c r="E32" s="5"/>
      <c r="F32" s="59"/>
    </row>
    <row r="33" spans="1:6" ht="15">
      <c r="A33" s="3"/>
      <c r="B33" s="3"/>
      <c r="C33" s="4"/>
      <c r="D33" s="54">
        <f>SUM(D25:D30)</f>
        <v>20942</v>
      </c>
      <c r="E33" s="5"/>
      <c r="F33" s="55">
        <f>SUM(F25:F30)</f>
        <v>20379</v>
      </c>
    </row>
    <row r="34" spans="1:6" ht="3" customHeight="1">
      <c r="A34" s="3"/>
      <c r="B34" s="3"/>
      <c r="C34" s="4"/>
      <c r="D34" s="56"/>
      <c r="E34" s="60"/>
      <c r="F34" s="61"/>
    </row>
    <row r="35" spans="1:6" ht="7.5" customHeight="1">
      <c r="A35" s="3"/>
      <c r="B35" s="3"/>
      <c r="C35" s="4"/>
      <c r="D35" s="54"/>
      <c r="E35" s="60"/>
      <c r="F35" s="62"/>
    </row>
    <row r="36" spans="1:6" ht="15">
      <c r="A36" s="1" t="s">
        <v>116</v>
      </c>
      <c r="B36" s="3"/>
      <c r="C36" s="4"/>
      <c r="D36" s="54">
        <f>D33+D21</f>
        <v>69790</v>
      </c>
      <c r="E36" s="5"/>
      <c r="F36" s="54">
        <f>F33+F21</f>
        <v>66584</v>
      </c>
    </row>
    <row r="37" spans="1:6" ht="3" customHeight="1" thickBot="1">
      <c r="A37" s="3"/>
      <c r="B37" s="3"/>
      <c r="C37" s="4"/>
      <c r="D37" s="63"/>
      <c r="E37" s="60"/>
      <c r="F37" s="64"/>
    </row>
    <row r="38" spans="1:6" ht="15">
      <c r="A38" s="3"/>
      <c r="B38" s="3"/>
      <c r="C38" s="4"/>
      <c r="D38" s="54"/>
      <c r="E38" s="60"/>
      <c r="F38" s="65"/>
    </row>
    <row r="39" spans="1:6" ht="15">
      <c r="A39" s="1" t="s">
        <v>117</v>
      </c>
      <c r="B39" s="3"/>
      <c r="C39" s="4"/>
      <c r="D39" s="54"/>
      <c r="E39" s="60"/>
      <c r="F39" s="65"/>
    </row>
    <row r="40" spans="1:6" ht="15">
      <c r="A40" s="1" t="s">
        <v>118</v>
      </c>
      <c r="B40" s="3"/>
      <c r="C40" s="4"/>
      <c r="D40" s="54"/>
      <c r="E40" s="60"/>
      <c r="F40" s="65"/>
    </row>
    <row r="41" spans="1:6" ht="15">
      <c r="A41" s="3"/>
      <c r="B41" s="3" t="s">
        <v>122</v>
      </c>
      <c r="C41" s="4"/>
      <c r="D41" s="54">
        <v>40000</v>
      </c>
      <c r="E41" s="13"/>
      <c r="F41" s="55">
        <v>40000</v>
      </c>
    </row>
    <row r="42" spans="1:6" ht="15">
      <c r="A42" s="3"/>
      <c r="B42" s="3" t="s">
        <v>54</v>
      </c>
      <c r="C42" s="4"/>
      <c r="D42" s="54">
        <v>11661</v>
      </c>
      <c r="E42" s="13"/>
      <c r="F42" s="55">
        <v>11661</v>
      </c>
    </row>
    <row r="43" spans="1:6" ht="15">
      <c r="A43" s="3"/>
      <c r="B43" s="3" t="s">
        <v>86</v>
      </c>
      <c r="C43" s="4"/>
      <c r="D43" s="54">
        <v>1696</v>
      </c>
      <c r="E43" s="13"/>
      <c r="F43" s="55">
        <v>0</v>
      </c>
    </row>
    <row r="44" spans="1:6" ht="15">
      <c r="A44" s="3"/>
      <c r="B44" s="3" t="s">
        <v>133</v>
      </c>
      <c r="C44" s="4"/>
      <c r="D44" s="58">
        <v>-9470</v>
      </c>
      <c r="E44" s="53"/>
      <c r="F44" s="65">
        <v>-5079</v>
      </c>
    </row>
    <row r="45" spans="1:6" ht="3" customHeight="1">
      <c r="A45" s="3"/>
      <c r="B45" s="3"/>
      <c r="C45" s="4"/>
      <c r="D45" s="56"/>
      <c r="E45" s="53"/>
      <c r="F45" s="61"/>
    </row>
    <row r="46" spans="1:6" ht="7.5" customHeight="1">
      <c r="A46" s="1"/>
      <c r="B46" s="1"/>
      <c r="C46" s="2"/>
      <c r="D46" s="54"/>
      <c r="E46" s="53"/>
      <c r="F46" s="54"/>
    </row>
    <row r="47" spans="1:6" ht="15">
      <c r="A47" s="1"/>
      <c r="B47" s="1"/>
      <c r="C47" s="2"/>
      <c r="D47" s="54">
        <f>SUM(D41:D44)</f>
        <v>43887</v>
      </c>
      <c r="E47" s="53"/>
      <c r="F47" s="54">
        <f>SUM(F41:F44)</f>
        <v>46582</v>
      </c>
    </row>
    <row r="48" spans="1:6" ht="15">
      <c r="A48" s="1" t="s">
        <v>125</v>
      </c>
      <c r="B48" s="3"/>
      <c r="C48" s="2"/>
      <c r="D48" s="66">
        <v>0</v>
      </c>
      <c r="E48" s="53"/>
      <c r="F48" s="52">
        <v>0</v>
      </c>
    </row>
    <row r="49" spans="1:6" ht="2.25" customHeight="1">
      <c r="A49" s="1"/>
      <c r="B49" s="1"/>
      <c r="C49" s="2"/>
      <c r="D49" s="67"/>
      <c r="E49" s="53"/>
      <c r="F49" s="68"/>
    </row>
    <row r="50" spans="1:6" ht="7.5" customHeight="1">
      <c r="A50" s="1"/>
      <c r="B50" s="1"/>
      <c r="C50" s="2"/>
      <c r="D50" s="69"/>
      <c r="E50" s="53"/>
      <c r="F50" s="70"/>
    </row>
    <row r="51" spans="1:6" ht="15">
      <c r="A51" s="1" t="s">
        <v>126</v>
      </c>
      <c r="B51" s="3"/>
      <c r="C51" s="4"/>
      <c r="D51" s="59">
        <f>SUM(D47:D48)</f>
        <v>43887</v>
      </c>
      <c r="E51" s="5"/>
      <c r="F51" s="59">
        <f>SUM(F47:F48)</f>
        <v>46582</v>
      </c>
    </row>
    <row r="52" spans="1:6" ht="2.25" customHeight="1">
      <c r="A52" s="1"/>
      <c r="B52" s="3"/>
      <c r="C52" s="4"/>
      <c r="D52" s="57"/>
      <c r="E52" s="5"/>
      <c r="F52" s="57"/>
    </row>
    <row r="53" spans="1:6" ht="15">
      <c r="A53" s="3"/>
      <c r="B53" s="3"/>
      <c r="C53" s="4"/>
      <c r="D53" s="54"/>
      <c r="E53" s="60"/>
      <c r="F53" s="65"/>
    </row>
    <row r="54" spans="1:6" ht="15">
      <c r="A54" s="1" t="s">
        <v>120</v>
      </c>
      <c r="B54" s="3"/>
      <c r="C54" s="4"/>
      <c r="D54" s="54"/>
      <c r="E54" s="60"/>
      <c r="F54" s="65"/>
    </row>
    <row r="55" spans="1:6" ht="15">
      <c r="A55" s="3"/>
      <c r="B55" s="3" t="s">
        <v>48</v>
      </c>
      <c r="C55" s="4">
        <v>23</v>
      </c>
      <c r="D55" s="54">
        <v>5230</v>
      </c>
      <c r="E55" s="5"/>
      <c r="F55" s="55">
        <v>3990</v>
      </c>
    </row>
    <row r="56" spans="1:6" ht="15">
      <c r="A56" s="3"/>
      <c r="B56" s="3" t="s">
        <v>27</v>
      </c>
      <c r="C56" s="4"/>
      <c r="D56" s="54">
        <v>4455</v>
      </c>
      <c r="E56" s="5"/>
      <c r="F56" s="55">
        <v>4576</v>
      </c>
    </row>
    <row r="57" spans="1:6" ht="3" customHeight="1">
      <c r="A57" s="3"/>
      <c r="B57" s="3"/>
      <c r="C57" s="4"/>
      <c r="D57" s="56"/>
      <c r="E57" s="60"/>
      <c r="F57" s="61"/>
    </row>
    <row r="58" spans="1:6" ht="7.5" customHeight="1">
      <c r="A58" s="3"/>
      <c r="B58" s="3"/>
      <c r="C58" s="4"/>
      <c r="D58" s="54"/>
      <c r="E58" s="60"/>
      <c r="F58" s="62"/>
    </row>
    <row r="59" spans="1:6" ht="15">
      <c r="A59" s="3"/>
      <c r="B59" s="3"/>
      <c r="C59" s="4"/>
      <c r="D59" s="55">
        <f>SUM(D55:D56)</f>
        <v>9685</v>
      </c>
      <c r="E59" s="5"/>
      <c r="F59" s="55">
        <f>SUM(F55:F56)</f>
        <v>8566</v>
      </c>
    </row>
    <row r="60" spans="1:6" ht="3" customHeight="1">
      <c r="A60" s="3"/>
      <c r="B60" s="3"/>
      <c r="C60" s="4"/>
      <c r="D60" s="56"/>
      <c r="E60" s="60"/>
      <c r="F60" s="61"/>
    </row>
    <row r="61" spans="1:6" ht="15">
      <c r="A61" s="3"/>
      <c r="B61" s="3"/>
      <c r="C61" s="4"/>
      <c r="D61" s="54"/>
      <c r="E61" s="60"/>
      <c r="F61" s="65"/>
    </row>
    <row r="62" spans="1:6" ht="15">
      <c r="A62" s="1" t="s">
        <v>121</v>
      </c>
      <c r="B62" s="3"/>
      <c r="C62" s="4"/>
      <c r="D62" s="54"/>
      <c r="E62" s="5"/>
      <c r="F62" s="55"/>
    </row>
    <row r="63" spans="1:6" ht="15">
      <c r="A63" s="3"/>
      <c r="B63" s="3" t="s">
        <v>48</v>
      </c>
      <c r="C63" s="4">
        <v>23</v>
      </c>
      <c r="D63" s="54">
        <v>6140</v>
      </c>
      <c r="E63" s="5"/>
      <c r="F63" s="55">
        <v>5128</v>
      </c>
    </row>
    <row r="64" spans="1:6" ht="15">
      <c r="A64" s="3"/>
      <c r="B64" s="3" t="s">
        <v>20</v>
      </c>
      <c r="C64" s="4"/>
      <c r="D64" s="54">
        <v>3223</v>
      </c>
      <c r="E64" s="5"/>
      <c r="F64" s="59">
        <v>2728</v>
      </c>
    </row>
    <row r="65" spans="1:6" ht="15">
      <c r="A65" s="3"/>
      <c r="B65" s="3" t="s">
        <v>26</v>
      </c>
      <c r="C65" s="4"/>
      <c r="D65" s="54">
        <f>5731+1124</f>
        <v>6855</v>
      </c>
      <c r="E65" s="5"/>
      <c r="F65" s="59">
        <v>3580</v>
      </c>
    </row>
    <row r="66" spans="1:6" ht="3" customHeight="1">
      <c r="A66" s="3"/>
      <c r="B66" s="3"/>
      <c r="C66" s="4"/>
      <c r="D66" s="56"/>
      <c r="E66" s="60"/>
      <c r="F66" s="61"/>
    </row>
    <row r="67" spans="1:6" ht="7.5" customHeight="1">
      <c r="A67" s="3"/>
      <c r="B67" s="3"/>
      <c r="C67" s="4"/>
      <c r="D67" s="54"/>
      <c r="E67" s="60"/>
      <c r="F67" s="62"/>
    </row>
    <row r="68" spans="1:6" ht="15">
      <c r="A68" s="3"/>
      <c r="B68" s="3"/>
      <c r="C68" s="4"/>
      <c r="D68" s="54">
        <f>SUM(D63:D65)</f>
        <v>16218</v>
      </c>
      <c r="E68" s="5"/>
      <c r="F68" s="55">
        <f>SUM(F63:F65)</f>
        <v>11436</v>
      </c>
    </row>
    <row r="69" spans="1:6" ht="2.25" customHeight="1">
      <c r="A69" s="3"/>
      <c r="B69" s="3"/>
      <c r="C69" s="4"/>
      <c r="D69" s="56"/>
      <c r="E69" s="60"/>
      <c r="F69" s="61"/>
    </row>
    <row r="70" spans="1:6" ht="7.5" customHeight="1">
      <c r="A70" s="3"/>
      <c r="B70" s="3"/>
      <c r="C70" s="4"/>
      <c r="D70" s="58"/>
      <c r="E70" s="60"/>
      <c r="F70" s="65"/>
    </row>
    <row r="71" spans="1:6" ht="15">
      <c r="A71" s="1" t="s">
        <v>123</v>
      </c>
      <c r="B71" s="3"/>
      <c r="C71" s="4"/>
      <c r="D71" s="54">
        <f>D68+D59</f>
        <v>25903</v>
      </c>
      <c r="E71" s="60"/>
      <c r="F71" s="54">
        <f>F68+F59</f>
        <v>20002</v>
      </c>
    </row>
    <row r="72" spans="1:6" ht="2.25" customHeight="1">
      <c r="A72" s="3"/>
      <c r="B72" s="3"/>
      <c r="C72" s="4"/>
      <c r="D72" s="56"/>
      <c r="E72" s="60"/>
      <c r="F72" s="61"/>
    </row>
    <row r="73" spans="1:6" ht="7.5" customHeight="1">
      <c r="A73" s="3"/>
      <c r="B73" s="3"/>
      <c r="C73" s="4"/>
      <c r="D73" s="54"/>
      <c r="E73" s="60"/>
      <c r="F73" s="62"/>
    </row>
    <row r="74" spans="1:6" ht="15">
      <c r="A74" s="1" t="s">
        <v>124</v>
      </c>
      <c r="B74" s="3"/>
      <c r="C74" s="4"/>
      <c r="D74" s="54">
        <f>D71+D51</f>
        <v>69790</v>
      </c>
      <c r="E74" s="60"/>
      <c r="F74" s="54">
        <f>F71+F51</f>
        <v>66584</v>
      </c>
    </row>
    <row r="75" spans="1:6" ht="2.25" customHeight="1" thickBot="1">
      <c r="A75" s="3"/>
      <c r="B75" s="3"/>
      <c r="C75" s="4"/>
      <c r="D75" s="63"/>
      <c r="E75" s="60"/>
      <c r="F75" s="64"/>
    </row>
    <row r="76" spans="1:6" ht="15">
      <c r="A76" s="3"/>
      <c r="B76" s="3"/>
      <c r="C76" s="4"/>
      <c r="D76" s="54"/>
      <c r="E76" s="5"/>
      <c r="F76" s="55"/>
    </row>
    <row r="77" spans="1:6" ht="15">
      <c r="A77" s="71"/>
      <c r="B77" s="71"/>
      <c r="C77" s="71"/>
      <c r="D77" s="71"/>
      <c r="E77" s="71"/>
      <c r="F77" s="71"/>
    </row>
    <row r="78" spans="1:6" ht="15">
      <c r="A78" s="71"/>
      <c r="B78" s="71"/>
      <c r="C78" s="71"/>
      <c r="D78" s="71"/>
      <c r="E78" s="71"/>
      <c r="F78" s="71"/>
    </row>
    <row r="79" spans="1:6" ht="15">
      <c r="A79" s="71"/>
      <c r="B79" s="71"/>
      <c r="C79" s="71"/>
      <c r="D79" s="71"/>
      <c r="E79" s="71"/>
      <c r="F79" s="71"/>
    </row>
    <row r="80" spans="1:6" ht="15">
      <c r="A80" s="71"/>
      <c r="B80" s="71"/>
      <c r="C80" s="71"/>
      <c r="D80" s="71"/>
      <c r="E80" s="71"/>
      <c r="F80" s="71"/>
    </row>
    <row r="81" spans="1:6" ht="15" customHeight="1">
      <c r="A81" s="114" t="s">
        <v>107</v>
      </c>
      <c r="B81" s="114"/>
      <c r="C81" s="114"/>
      <c r="D81" s="114"/>
      <c r="E81" s="114"/>
      <c r="F81" s="114"/>
    </row>
    <row r="82" spans="1:6" ht="15" customHeight="1">
      <c r="A82" s="120" t="s">
        <v>106</v>
      </c>
      <c r="B82" s="120"/>
      <c r="C82" s="120"/>
      <c r="D82" s="120"/>
      <c r="E82" s="120"/>
      <c r="F82" s="120"/>
    </row>
    <row r="83" spans="2:3" ht="15">
      <c r="B83" s="49"/>
      <c r="C83" s="30"/>
    </row>
    <row r="84" spans="1:6" ht="15">
      <c r="A84" s="74"/>
      <c r="B84" s="74"/>
      <c r="C84" s="74"/>
      <c r="D84" s="74"/>
      <c r="E84" s="74"/>
      <c r="F84" s="74"/>
    </row>
  </sheetData>
  <mergeCells count="6">
    <mergeCell ref="A82:F82"/>
    <mergeCell ref="A81:F81"/>
    <mergeCell ref="A1:F1"/>
    <mergeCell ref="A3:F3"/>
    <mergeCell ref="A4:F4"/>
    <mergeCell ref="A2:F2"/>
  </mergeCells>
  <printOptions horizontalCentered="1"/>
  <pageMargins left="0.75" right="0.5" top="0.75" bottom="0.75" header="0.5" footer="0.3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75" workbookViewId="0" topLeftCell="A1">
      <selection activeCell="G5" sqref="G5"/>
    </sheetView>
  </sheetViews>
  <sheetFormatPr defaultColWidth="9.140625" defaultRowHeight="12.75"/>
  <cols>
    <col min="1" max="1" width="36.57421875" style="75" customWidth="1"/>
    <col min="2" max="2" width="0.5625" style="75" customWidth="1"/>
    <col min="3" max="3" width="14.57421875" style="76" customWidth="1"/>
    <col min="4" max="4" width="0.85546875" style="77" customWidth="1"/>
    <col min="5" max="5" width="14.57421875" style="75" customWidth="1"/>
    <col min="6" max="6" width="0.71875" style="75" customWidth="1"/>
    <col min="7" max="7" width="14.57421875" style="75" customWidth="1"/>
    <col min="8" max="8" width="0.71875" style="77" customWidth="1"/>
    <col min="9" max="9" width="14.57421875" style="75" customWidth="1"/>
    <col min="10" max="10" width="0.71875" style="77" customWidth="1"/>
    <col min="11" max="11" width="14.57421875" style="75" customWidth="1"/>
    <col min="12" max="16384" width="9.140625" style="75" customWidth="1"/>
  </cols>
  <sheetData>
    <row r="1" ht="15.75">
      <c r="A1" s="6" t="s">
        <v>74</v>
      </c>
    </row>
    <row r="2" spans="1:14" ht="12.75">
      <c r="A2" s="10" t="s">
        <v>69</v>
      </c>
      <c r="B2" s="3"/>
      <c r="C2" s="5"/>
      <c r="D2" s="46"/>
      <c r="E2" s="3"/>
      <c r="F2" s="3"/>
      <c r="G2" s="3"/>
      <c r="H2" s="46"/>
      <c r="I2" s="3"/>
      <c r="J2" s="46"/>
      <c r="K2" s="3"/>
      <c r="L2" s="3"/>
      <c r="M2" s="3"/>
      <c r="N2" s="3"/>
    </row>
    <row r="3" spans="1:14" ht="12.75">
      <c r="A3" s="1" t="s">
        <v>34</v>
      </c>
      <c r="B3" s="3"/>
      <c r="C3" s="5"/>
      <c r="D3" s="46"/>
      <c r="E3" s="3"/>
      <c r="F3" s="3"/>
      <c r="G3" s="3"/>
      <c r="H3" s="46"/>
      <c r="I3" s="3"/>
      <c r="J3" s="46"/>
      <c r="K3" s="3"/>
      <c r="L3" s="3"/>
      <c r="M3" s="3"/>
      <c r="N3" s="3"/>
    </row>
    <row r="4" spans="1:14" ht="12.75">
      <c r="A4" s="1" t="s">
        <v>128</v>
      </c>
      <c r="B4" s="3"/>
      <c r="C4" s="5"/>
      <c r="D4" s="46"/>
      <c r="E4" s="3"/>
      <c r="F4" s="3"/>
      <c r="G4" s="3"/>
      <c r="H4" s="46"/>
      <c r="I4" s="3"/>
      <c r="J4" s="46"/>
      <c r="K4" s="3"/>
      <c r="L4" s="3"/>
      <c r="M4" s="3"/>
      <c r="N4" s="3"/>
    </row>
    <row r="5" spans="1:14" ht="12.75">
      <c r="A5" s="1"/>
      <c r="B5" s="3"/>
      <c r="C5" s="5"/>
      <c r="D5" s="46"/>
      <c r="E5" s="3"/>
      <c r="F5" s="3"/>
      <c r="G5" s="3"/>
      <c r="H5" s="46"/>
      <c r="I5" s="3"/>
      <c r="J5" s="46"/>
      <c r="K5" s="3"/>
      <c r="L5" s="3"/>
      <c r="M5" s="3"/>
      <c r="N5" s="3"/>
    </row>
    <row r="6" spans="1:14" ht="12.75">
      <c r="A6" s="1"/>
      <c r="B6" s="3"/>
      <c r="C6" s="5"/>
      <c r="D6" s="46"/>
      <c r="E6" s="3"/>
      <c r="F6" s="3"/>
      <c r="G6" s="3"/>
      <c r="H6" s="46"/>
      <c r="I6" s="3"/>
      <c r="J6" s="46"/>
      <c r="K6" s="3"/>
      <c r="L6" s="3"/>
      <c r="M6" s="3"/>
      <c r="N6" s="3"/>
    </row>
    <row r="7" spans="1:14" ht="12.75">
      <c r="A7" s="3"/>
      <c r="B7" s="3"/>
      <c r="C7" s="5"/>
      <c r="D7" s="46"/>
      <c r="E7" s="3"/>
      <c r="F7" s="3"/>
      <c r="G7" s="3"/>
      <c r="H7" s="46"/>
      <c r="I7" s="3"/>
      <c r="J7" s="46"/>
      <c r="K7" s="3"/>
      <c r="L7" s="3"/>
      <c r="M7" s="3"/>
      <c r="N7" s="3"/>
    </row>
    <row r="8" spans="1:14" ht="12.75">
      <c r="A8" s="3"/>
      <c r="B8" s="3"/>
      <c r="C8" s="123" t="s">
        <v>102</v>
      </c>
      <c r="D8" s="124"/>
      <c r="E8" s="124"/>
      <c r="F8" s="124"/>
      <c r="G8" s="124"/>
      <c r="H8" s="124"/>
      <c r="I8" s="125"/>
      <c r="J8" s="46"/>
      <c r="K8" s="3"/>
      <c r="L8" s="3"/>
      <c r="M8" s="3"/>
      <c r="N8" s="3"/>
    </row>
    <row r="9" spans="1:14" ht="12.75">
      <c r="A9" s="3"/>
      <c r="B9" s="3"/>
      <c r="C9" s="43"/>
      <c r="D9" s="46"/>
      <c r="E9" s="46"/>
      <c r="F9" s="46"/>
      <c r="G9" s="46"/>
      <c r="H9" s="79"/>
      <c r="I9" s="46"/>
      <c r="J9" s="46"/>
      <c r="K9" s="3"/>
      <c r="L9" s="3"/>
      <c r="M9" s="3"/>
      <c r="N9" s="3"/>
    </row>
    <row r="10" spans="1:14" ht="12.75">
      <c r="A10" s="46"/>
      <c r="B10" s="46"/>
      <c r="C10" s="43"/>
      <c r="D10" s="46"/>
      <c r="E10" s="123" t="s">
        <v>95</v>
      </c>
      <c r="F10" s="124"/>
      <c r="G10" s="125"/>
      <c r="H10" s="46"/>
      <c r="I10" s="78" t="s">
        <v>96</v>
      </c>
      <c r="J10" s="46"/>
      <c r="K10" s="43"/>
      <c r="L10" s="3"/>
      <c r="M10" s="3"/>
      <c r="N10" s="3"/>
    </row>
    <row r="11" spans="1:14" ht="12.75">
      <c r="A11" s="47"/>
      <c r="B11" s="47"/>
      <c r="C11" s="48"/>
      <c r="D11" s="47"/>
      <c r="E11" s="78"/>
      <c r="F11" s="78"/>
      <c r="G11" s="78"/>
      <c r="H11" s="47"/>
      <c r="I11" s="78"/>
      <c r="J11" s="47"/>
      <c r="K11" s="48"/>
      <c r="L11" s="3"/>
      <c r="M11" s="3"/>
      <c r="N11" s="3"/>
    </row>
    <row r="12" spans="1:14" ht="12.75">
      <c r="A12" s="47"/>
      <c r="B12" s="47"/>
      <c r="C12" s="78" t="s">
        <v>21</v>
      </c>
      <c r="D12" s="47"/>
      <c r="E12" s="78" t="s">
        <v>21</v>
      </c>
      <c r="F12" s="78"/>
      <c r="G12" s="78" t="s">
        <v>88</v>
      </c>
      <c r="H12" s="47"/>
      <c r="I12" s="78" t="s">
        <v>92</v>
      </c>
      <c r="J12" s="79"/>
      <c r="K12" s="78" t="s">
        <v>23</v>
      </c>
      <c r="L12" s="3"/>
      <c r="M12" s="3"/>
      <c r="N12" s="3"/>
    </row>
    <row r="13" spans="1:14" ht="12.75">
      <c r="A13" s="47"/>
      <c r="B13" s="47"/>
      <c r="C13" s="80" t="s">
        <v>22</v>
      </c>
      <c r="D13" s="47"/>
      <c r="E13" s="80" t="s">
        <v>33</v>
      </c>
      <c r="F13" s="78"/>
      <c r="G13" s="80" t="s">
        <v>52</v>
      </c>
      <c r="H13" s="47"/>
      <c r="I13" s="80" t="s">
        <v>94</v>
      </c>
      <c r="J13" s="79"/>
      <c r="K13" s="80" t="s">
        <v>93</v>
      </c>
      <c r="L13" s="3"/>
      <c r="M13" s="3"/>
      <c r="N13" s="3"/>
    </row>
    <row r="14" spans="1:14" ht="12.75">
      <c r="A14" s="47"/>
      <c r="B14" s="47"/>
      <c r="C14" s="78" t="s">
        <v>1</v>
      </c>
      <c r="D14" s="47"/>
      <c r="E14" s="78" t="s">
        <v>1</v>
      </c>
      <c r="F14" s="78"/>
      <c r="G14" s="78" t="s">
        <v>1</v>
      </c>
      <c r="H14" s="47"/>
      <c r="I14" s="78" t="s">
        <v>1</v>
      </c>
      <c r="J14" s="79"/>
      <c r="K14" s="78" t="s">
        <v>1</v>
      </c>
      <c r="L14" s="3"/>
      <c r="M14" s="3"/>
      <c r="N14" s="3"/>
    </row>
    <row r="15" spans="1:14" ht="12.75">
      <c r="A15" s="46"/>
      <c r="B15" s="46"/>
      <c r="C15" s="81"/>
      <c r="D15" s="46"/>
      <c r="E15" s="46"/>
      <c r="F15" s="46"/>
      <c r="G15" s="46"/>
      <c r="H15" s="46"/>
      <c r="I15" s="43"/>
      <c r="J15" s="46"/>
      <c r="K15" s="43"/>
      <c r="L15" s="3"/>
      <c r="M15" s="3"/>
      <c r="N15" s="3"/>
    </row>
    <row r="16" spans="1:14" ht="12.75">
      <c r="A16" s="46"/>
      <c r="B16" s="46"/>
      <c r="C16" s="81"/>
      <c r="D16" s="46"/>
      <c r="E16" s="46"/>
      <c r="F16" s="46"/>
      <c r="G16" s="46"/>
      <c r="H16" s="46"/>
      <c r="I16" s="43"/>
      <c r="J16" s="46"/>
      <c r="K16" s="43"/>
      <c r="L16" s="3"/>
      <c r="M16" s="3"/>
      <c r="N16" s="3"/>
    </row>
    <row r="17" spans="1:14" ht="12.75">
      <c r="A17" s="46" t="s">
        <v>75</v>
      </c>
      <c r="B17" s="46"/>
      <c r="C17" s="32">
        <v>40000</v>
      </c>
      <c r="D17" s="32"/>
      <c r="E17" s="32">
        <v>11661</v>
      </c>
      <c r="F17" s="32"/>
      <c r="G17" s="32">
        <v>0</v>
      </c>
      <c r="H17" s="32"/>
      <c r="I17" s="32">
        <v>1015</v>
      </c>
      <c r="J17" s="32"/>
      <c r="K17" s="32">
        <f>SUM(C17:I17)</f>
        <v>52676</v>
      </c>
      <c r="L17" s="3"/>
      <c r="M17" s="3"/>
      <c r="N17" s="3"/>
    </row>
    <row r="18" spans="1:14" ht="12.75">
      <c r="A18" s="46"/>
      <c r="B18" s="46"/>
      <c r="C18" s="40"/>
      <c r="D18" s="32"/>
      <c r="E18" s="32"/>
      <c r="F18" s="32"/>
      <c r="G18" s="32"/>
      <c r="H18" s="32"/>
      <c r="I18" s="32"/>
      <c r="J18" s="32"/>
      <c r="K18" s="32"/>
      <c r="L18" s="3"/>
      <c r="M18" s="3"/>
      <c r="N18" s="3"/>
    </row>
    <row r="19" spans="1:14" ht="12.75">
      <c r="A19" s="46" t="s">
        <v>100</v>
      </c>
      <c r="B19" s="46"/>
      <c r="C19" s="40">
        <v>0</v>
      </c>
      <c r="D19" s="32"/>
      <c r="E19" s="32">
        <v>0</v>
      </c>
      <c r="F19" s="32"/>
      <c r="G19" s="32">
        <v>0</v>
      </c>
      <c r="H19" s="32"/>
      <c r="I19" s="32">
        <v>-6094</v>
      </c>
      <c r="J19" s="32"/>
      <c r="K19" s="32">
        <f>SUM(C19:I19)</f>
        <v>-6094</v>
      </c>
      <c r="L19" s="3"/>
      <c r="M19" s="3"/>
      <c r="N19" s="3"/>
    </row>
    <row r="20" spans="1:14" ht="12.75">
      <c r="A20" s="46"/>
      <c r="B20" s="46"/>
      <c r="C20" s="34"/>
      <c r="D20" s="32"/>
      <c r="E20" s="32"/>
      <c r="F20" s="32"/>
      <c r="G20" s="33"/>
      <c r="H20" s="32"/>
      <c r="I20" s="32"/>
      <c r="J20" s="32"/>
      <c r="K20" s="32"/>
      <c r="L20" s="3"/>
      <c r="M20" s="3"/>
      <c r="N20" s="3"/>
    </row>
    <row r="21" spans="1:14" ht="3.75" customHeight="1">
      <c r="A21" s="46"/>
      <c r="B21" s="46"/>
      <c r="C21" s="40"/>
      <c r="D21" s="32"/>
      <c r="E21" s="36"/>
      <c r="F21" s="32"/>
      <c r="G21" s="32"/>
      <c r="H21" s="32"/>
      <c r="I21" s="36"/>
      <c r="J21" s="32"/>
      <c r="K21" s="36"/>
      <c r="L21" s="3"/>
      <c r="M21" s="3"/>
      <c r="N21" s="3"/>
    </row>
    <row r="22" spans="1:14" ht="13.5" thickBot="1">
      <c r="A22" s="46" t="s">
        <v>131</v>
      </c>
      <c r="B22" s="46"/>
      <c r="C22" s="82">
        <f>SUM(C17:C19)</f>
        <v>40000</v>
      </c>
      <c r="D22" s="32"/>
      <c r="E22" s="82">
        <f>SUM(E17:E19)</f>
        <v>11661</v>
      </c>
      <c r="F22" s="40"/>
      <c r="G22" s="82">
        <f>SUM(G17:G19)</f>
        <v>0</v>
      </c>
      <c r="H22" s="32"/>
      <c r="I22" s="82">
        <f>SUM(I17:I19)</f>
        <v>-5079</v>
      </c>
      <c r="J22" s="32"/>
      <c r="K22" s="82">
        <f>SUM(K17:K19)</f>
        <v>46582</v>
      </c>
      <c r="L22" s="3"/>
      <c r="M22" s="3"/>
      <c r="N22" s="3"/>
    </row>
    <row r="23" spans="1:14" ht="12.75">
      <c r="A23" s="46"/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"/>
      <c r="M23" s="3"/>
      <c r="N23" s="3"/>
    </row>
    <row r="24" spans="1:14" ht="12.75">
      <c r="A24" s="46"/>
      <c r="B24" s="46"/>
      <c r="C24" s="32"/>
      <c r="D24" s="32"/>
      <c r="E24" s="32"/>
      <c r="F24" s="32"/>
      <c r="G24" s="32"/>
      <c r="H24" s="32"/>
      <c r="I24" s="32"/>
      <c r="J24" s="32"/>
      <c r="K24" s="32"/>
      <c r="L24" s="3"/>
      <c r="M24" s="3"/>
      <c r="N24" s="3"/>
    </row>
    <row r="25" spans="1:14" ht="12.75">
      <c r="A25" s="46" t="s">
        <v>87</v>
      </c>
      <c r="B25" s="46"/>
      <c r="C25" s="32">
        <v>40000</v>
      </c>
      <c r="D25" s="32"/>
      <c r="E25" s="32">
        <v>11661</v>
      </c>
      <c r="F25" s="32"/>
      <c r="G25" s="32">
        <v>0</v>
      </c>
      <c r="H25" s="32"/>
      <c r="I25" s="32">
        <v>-5079</v>
      </c>
      <c r="J25" s="32"/>
      <c r="K25" s="32">
        <f>SUM(C25:I25)</f>
        <v>46582</v>
      </c>
      <c r="L25" s="3"/>
      <c r="M25" s="3"/>
      <c r="N25" s="3"/>
    </row>
    <row r="26" spans="1:14" ht="12.75">
      <c r="A26" s="46"/>
      <c r="B26" s="46"/>
      <c r="C26" s="32"/>
      <c r="D26" s="32"/>
      <c r="E26" s="32"/>
      <c r="F26" s="32"/>
      <c r="G26" s="32"/>
      <c r="H26" s="32"/>
      <c r="I26" s="32"/>
      <c r="J26" s="32"/>
      <c r="K26" s="32"/>
      <c r="L26" s="3"/>
      <c r="M26" s="3"/>
      <c r="N26" s="3"/>
    </row>
    <row r="27" spans="1:14" ht="12.75">
      <c r="A27" s="46" t="s">
        <v>89</v>
      </c>
      <c r="B27" s="46"/>
      <c r="C27" s="40">
        <v>0</v>
      </c>
      <c r="D27" s="32"/>
      <c r="E27" s="40">
        <v>0</v>
      </c>
      <c r="F27" s="32"/>
      <c r="G27" s="40">
        <v>1726</v>
      </c>
      <c r="H27" s="32"/>
      <c r="I27" s="40">
        <v>0</v>
      </c>
      <c r="J27" s="32"/>
      <c r="K27" s="32">
        <f>SUM(C27:I27)</f>
        <v>1726</v>
      </c>
      <c r="L27" s="3"/>
      <c r="M27" s="3"/>
      <c r="N27" s="3"/>
    </row>
    <row r="28" spans="1:14" ht="12.75">
      <c r="A28" s="46"/>
      <c r="B28" s="46"/>
      <c r="C28" s="32"/>
      <c r="D28" s="32"/>
      <c r="E28" s="32"/>
      <c r="F28" s="32"/>
      <c r="G28" s="32"/>
      <c r="H28" s="32"/>
      <c r="I28" s="32"/>
      <c r="J28" s="32"/>
      <c r="K28" s="32"/>
      <c r="L28" s="3"/>
      <c r="M28" s="3"/>
      <c r="N28" s="3"/>
    </row>
    <row r="29" spans="1:14" ht="12.75">
      <c r="A29" s="46" t="s">
        <v>90</v>
      </c>
      <c r="B29" s="46"/>
      <c r="C29" s="40">
        <v>0</v>
      </c>
      <c r="D29" s="32"/>
      <c r="E29" s="40">
        <v>0</v>
      </c>
      <c r="F29" s="32"/>
      <c r="G29" s="40">
        <v>-30</v>
      </c>
      <c r="H29" s="32"/>
      <c r="I29" s="40">
        <v>0</v>
      </c>
      <c r="J29" s="32"/>
      <c r="K29" s="32">
        <f>SUM(C29:I29)</f>
        <v>-30</v>
      </c>
      <c r="L29" s="3"/>
      <c r="M29" s="3"/>
      <c r="N29" s="3"/>
    </row>
    <row r="30" spans="1:14" ht="12.75">
      <c r="A30" s="46"/>
      <c r="B30" s="46"/>
      <c r="C30" s="32"/>
      <c r="D30" s="32"/>
      <c r="E30" s="32"/>
      <c r="F30" s="32"/>
      <c r="G30" s="32"/>
      <c r="H30" s="32"/>
      <c r="I30" s="32"/>
      <c r="J30" s="32"/>
      <c r="K30" s="32"/>
      <c r="L30" s="3"/>
      <c r="M30" s="3"/>
      <c r="N30" s="3"/>
    </row>
    <row r="31" spans="1:14" ht="12.75">
      <c r="A31" s="46" t="s">
        <v>100</v>
      </c>
      <c r="B31" s="46"/>
      <c r="C31" s="40">
        <v>0</v>
      </c>
      <c r="D31" s="32"/>
      <c r="E31" s="32">
        <v>0</v>
      </c>
      <c r="F31" s="32"/>
      <c r="G31" s="32">
        <v>0</v>
      </c>
      <c r="H31" s="32"/>
      <c r="I31" s="32">
        <v>-4391</v>
      </c>
      <c r="J31" s="32"/>
      <c r="K31" s="32">
        <f>SUM(C31:I31)</f>
        <v>-4391</v>
      </c>
      <c r="L31" s="3"/>
      <c r="M31" s="3"/>
      <c r="N31" s="3"/>
    </row>
    <row r="32" spans="1:14" ht="12.75">
      <c r="A32" s="46"/>
      <c r="B32" s="46"/>
      <c r="C32" s="40"/>
      <c r="D32" s="32"/>
      <c r="E32" s="32"/>
      <c r="F32" s="32"/>
      <c r="G32" s="32"/>
      <c r="H32" s="32"/>
      <c r="I32" s="32"/>
      <c r="J32" s="32"/>
      <c r="K32" s="32"/>
      <c r="L32" s="3"/>
      <c r="M32" s="3"/>
      <c r="N32" s="3"/>
    </row>
    <row r="33" spans="1:14" ht="13.5" thickBot="1">
      <c r="A33" s="46" t="s">
        <v>132</v>
      </c>
      <c r="B33" s="46"/>
      <c r="C33" s="41">
        <f>SUM(C25:C32)</f>
        <v>40000</v>
      </c>
      <c r="D33" s="32"/>
      <c r="E33" s="41">
        <f>SUM(E25:E32)</f>
        <v>11661</v>
      </c>
      <c r="F33" s="32"/>
      <c r="G33" s="41">
        <f>SUM(G25:G32)</f>
        <v>1696</v>
      </c>
      <c r="H33" s="32"/>
      <c r="I33" s="41">
        <f>SUM(I25:I32)</f>
        <v>-9470</v>
      </c>
      <c r="J33" s="32"/>
      <c r="K33" s="41">
        <f>SUM(K25:K32)</f>
        <v>43887</v>
      </c>
      <c r="L33" s="3"/>
      <c r="M33" s="3"/>
      <c r="N33" s="3"/>
    </row>
    <row r="34" spans="1:14" ht="13.5" thickTop="1">
      <c r="A34" s="46"/>
      <c r="B34" s="46"/>
      <c r="C34" s="43"/>
      <c r="D34" s="46"/>
      <c r="E34" s="46"/>
      <c r="F34" s="46"/>
      <c r="G34" s="46"/>
      <c r="H34" s="46"/>
      <c r="I34" s="43"/>
      <c r="J34" s="46"/>
      <c r="K34" s="43"/>
      <c r="L34" s="3"/>
      <c r="M34" s="3"/>
      <c r="N34" s="3"/>
    </row>
    <row r="35" spans="1:14" ht="12.75">
      <c r="A35" s="46"/>
      <c r="B35" s="46"/>
      <c r="C35" s="43"/>
      <c r="D35" s="46"/>
      <c r="E35" s="46"/>
      <c r="F35" s="46"/>
      <c r="G35" s="46"/>
      <c r="H35" s="46"/>
      <c r="I35" s="43"/>
      <c r="J35" s="46"/>
      <c r="K35" s="43"/>
      <c r="L35" s="3"/>
      <c r="M35" s="3"/>
      <c r="N35" s="3"/>
    </row>
    <row r="36" spans="1:14" ht="12.75">
      <c r="A36" s="46"/>
      <c r="B36" s="46"/>
      <c r="C36" s="43"/>
      <c r="D36" s="46"/>
      <c r="E36" s="46"/>
      <c r="F36" s="46"/>
      <c r="G36" s="46"/>
      <c r="H36" s="46"/>
      <c r="I36" s="43"/>
      <c r="J36" s="46"/>
      <c r="K36" s="43"/>
      <c r="L36" s="3"/>
      <c r="M36" s="3"/>
      <c r="N36" s="3"/>
    </row>
    <row r="37" spans="1:14" ht="12.75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43"/>
      <c r="L37" s="3"/>
      <c r="M37" s="3"/>
      <c r="N37" s="3"/>
    </row>
    <row r="38" spans="1:14" ht="12.75">
      <c r="A38" s="46"/>
      <c r="B38" s="46"/>
      <c r="C38" s="43"/>
      <c r="D38" s="46"/>
      <c r="E38" s="46"/>
      <c r="F38" s="46"/>
      <c r="G38" s="46"/>
      <c r="H38" s="46"/>
      <c r="I38" s="43"/>
      <c r="J38" s="46"/>
      <c r="K38" s="43"/>
      <c r="L38" s="3"/>
      <c r="M38" s="3"/>
      <c r="N38" s="3"/>
    </row>
    <row r="39" spans="1:14" ht="15" customHeight="1">
      <c r="A39" s="122" t="s">
        <v>108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83"/>
      <c r="M39" s="3"/>
      <c r="N39" s="3"/>
    </row>
    <row r="40" spans="1:14" ht="15" customHeight="1">
      <c r="A40" s="122" t="s">
        <v>104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83"/>
      <c r="M40" s="3"/>
      <c r="N40" s="3"/>
    </row>
    <row r="41" spans="1:14" ht="12.75">
      <c r="A41" s="46"/>
      <c r="B41" s="46"/>
      <c r="C41" s="43"/>
      <c r="D41" s="46"/>
      <c r="E41" s="46"/>
      <c r="F41" s="46"/>
      <c r="G41" s="46"/>
      <c r="H41" s="46"/>
      <c r="I41" s="43"/>
      <c r="J41" s="46"/>
      <c r="K41" s="43"/>
      <c r="L41" s="3"/>
      <c r="M41" s="3"/>
      <c r="N41" s="3"/>
    </row>
    <row r="42" spans="1:14" s="77" customFormat="1" ht="12.75">
      <c r="A42" s="46"/>
      <c r="B42" s="46"/>
      <c r="C42" s="43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s="77" customFormat="1" ht="12.7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46"/>
      <c r="L43" s="46"/>
      <c r="M43" s="46"/>
      <c r="N43" s="46"/>
    </row>
    <row r="44" spans="1:14" s="77" customFormat="1" ht="12.75">
      <c r="A44" s="71"/>
      <c r="B44" s="71"/>
      <c r="C44" s="71"/>
      <c r="D44" s="84"/>
      <c r="E44" s="71"/>
      <c r="F44" s="71"/>
      <c r="G44" s="71"/>
      <c r="H44" s="84"/>
      <c r="I44" s="71"/>
      <c r="J44" s="84"/>
      <c r="K44" s="46"/>
      <c r="L44" s="46"/>
      <c r="M44" s="46"/>
      <c r="N44" s="46"/>
    </row>
    <row r="45" spans="1:14" s="77" customFormat="1" ht="12.75">
      <c r="A45" s="71"/>
      <c r="B45" s="71"/>
      <c r="C45" s="71"/>
      <c r="D45" s="84"/>
      <c r="E45" s="71"/>
      <c r="F45" s="71"/>
      <c r="G45" s="71"/>
      <c r="H45" s="84"/>
      <c r="I45" s="71"/>
      <c r="J45" s="84"/>
      <c r="K45" s="46"/>
      <c r="L45" s="46"/>
      <c r="M45" s="46"/>
      <c r="N45" s="46"/>
    </row>
    <row r="46" spans="1:10" s="77" customFormat="1" ht="12.75">
      <c r="A46" s="85"/>
      <c r="B46" s="85"/>
      <c r="C46" s="85"/>
      <c r="D46" s="86"/>
      <c r="E46" s="85"/>
      <c r="F46" s="85"/>
      <c r="G46" s="85"/>
      <c r="H46" s="86"/>
      <c r="I46" s="85"/>
      <c r="J46" s="86"/>
    </row>
    <row r="47" spans="1:10" s="77" customFormat="1" ht="12.75">
      <c r="A47" s="85"/>
      <c r="B47" s="85"/>
      <c r="C47" s="85"/>
      <c r="D47" s="86"/>
      <c r="E47" s="85"/>
      <c r="F47" s="85"/>
      <c r="G47" s="85"/>
      <c r="H47" s="86"/>
      <c r="I47" s="85"/>
      <c r="J47" s="86"/>
    </row>
    <row r="48" spans="1:10" s="77" customFormat="1" ht="12.75">
      <c r="A48" s="85"/>
      <c r="B48" s="85"/>
      <c r="C48" s="85"/>
      <c r="D48" s="86"/>
      <c r="E48" s="85"/>
      <c r="F48" s="85"/>
      <c r="G48" s="85"/>
      <c r="H48" s="86"/>
      <c r="I48" s="85"/>
      <c r="J48" s="86"/>
    </row>
    <row r="49" spans="1:10" s="77" customFormat="1" ht="12.75">
      <c r="A49" s="85"/>
      <c r="B49" s="85"/>
      <c r="C49" s="85"/>
      <c r="D49" s="86"/>
      <c r="E49" s="85"/>
      <c r="F49" s="85"/>
      <c r="G49" s="85"/>
      <c r="H49" s="86"/>
      <c r="I49" s="85"/>
      <c r="J49" s="86"/>
    </row>
    <row r="50" s="77" customFormat="1" ht="12.75">
      <c r="C50" s="87"/>
    </row>
    <row r="51" s="77" customFormat="1" ht="12.75"/>
    <row r="52" s="77" customFormat="1" ht="12.75"/>
    <row r="53" spans="1:8" s="77" customFormat="1" ht="12.75">
      <c r="A53" s="121"/>
      <c r="B53" s="121"/>
      <c r="C53" s="121"/>
      <c r="D53" s="121"/>
      <c r="E53" s="121"/>
      <c r="F53" s="121"/>
      <c r="G53" s="121"/>
      <c r="H53" s="121"/>
    </row>
  </sheetData>
  <mergeCells count="7">
    <mergeCell ref="A53:H53"/>
    <mergeCell ref="A39:K39"/>
    <mergeCell ref="A40:K40"/>
    <mergeCell ref="C8:I8"/>
    <mergeCell ref="E10:G10"/>
    <mergeCell ref="A37:J37"/>
    <mergeCell ref="A43:J43"/>
  </mergeCells>
  <printOptions horizontalCentered="1"/>
  <pageMargins left="0.75" right="0.75" top="1" bottom="0.75" header="0.5" footer="0.5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9.00390625" style="104" customWidth="1"/>
    <col min="2" max="2" width="1.421875" style="104" customWidth="1"/>
    <col min="3" max="3" width="17.00390625" style="105" customWidth="1"/>
    <col min="4" max="4" width="1.57421875" style="106" customWidth="1"/>
    <col min="5" max="5" width="16.57421875" style="76" customWidth="1"/>
    <col min="6" max="6" width="2.140625" style="107" customWidth="1"/>
    <col min="7" max="7" width="14.00390625" style="104" customWidth="1"/>
    <col min="8" max="8" width="2.28125" style="104" customWidth="1"/>
    <col min="9" max="9" width="16.57421875" style="104" customWidth="1"/>
    <col min="10" max="16384" width="9.140625" style="104" customWidth="1"/>
  </cols>
  <sheetData>
    <row r="1" spans="1:9" s="88" customFormat="1" ht="15.75">
      <c r="A1" s="6" t="s">
        <v>74</v>
      </c>
      <c r="B1" s="3"/>
      <c r="C1" s="35"/>
      <c r="D1" s="46"/>
      <c r="E1" s="5"/>
      <c r="F1" s="5"/>
      <c r="G1" s="3"/>
      <c r="H1" s="3"/>
      <c r="I1" s="3"/>
    </row>
    <row r="2" spans="1:9" s="88" customFormat="1" ht="12.75">
      <c r="A2" s="10" t="s">
        <v>69</v>
      </c>
      <c r="B2" s="3"/>
      <c r="C2" s="35"/>
      <c r="D2" s="46"/>
      <c r="E2" s="5"/>
      <c r="F2" s="5"/>
      <c r="G2" s="3"/>
      <c r="H2" s="3"/>
      <c r="I2" s="3"/>
    </row>
    <row r="3" spans="1:9" s="88" customFormat="1" ht="12.75">
      <c r="A3" s="1" t="s">
        <v>35</v>
      </c>
      <c r="B3" s="3"/>
      <c r="C3" s="35"/>
      <c r="D3" s="46"/>
      <c r="E3" s="5"/>
      <c r="F3" s="5"/>
      <c r="G3" s="3"/>
      <c r="H3" s="3"/>
      <c r="I3" s="3"/>
    </row>
    <row r="4" spans="1:9" s="88" customFormat="1" ht="12.75">
      <c r="A4" s="1" t="s">
        <v>128</v>
      </c>
      <c r="B4" s="3"/>
      <c r="C4" s="35"/>
      <c r="D4" s="46"/>
      <c r="E4" s="5"/>
      <c r="F4" s="5"/>
      <c r="G4" s="3"/>
      <c r="H4" s="3"/>
      <c r="I4" s="3"/>
    </row>
    <row r="5" spans="1:9" s="88" customFormat="1" ht="12.75">
      <c r="A5" s="1"/>
      <c r="B5" s="3"/>
      <c r="C5" s="35"/>
      <c r="D5" s="46"/>
      <c r="E5" s="5"/>
      <c r="F5" s="5"/>
      <c r="G5" s="3"/>
      <c r="H5" s="3"/>
      <c r="I5" s="3"/>
    </row>
    <row r="6" spans="1:9" s="88" customFormat="1" ht="12.75">
      <c r="A6" s="1"/>
      <c r="B6" s="3"/>
      <c r="C6" s="116" t="s">
        <v>62</v>
      </c>
      <c r="D6" s="116"/>
      <c r="E6" s="116"/>
      <c r="F6" s="5"/>
      <c r="G6" s="3"/>
      <c r="H6" s="3"/>
      <c r="I6" s="3"/>
    </row>
    <row r="7" spans="1:9" s="88" customFormat="1" ht="12.75">
      <c r="A7" s="1"/>
      <c r="B7" s="3"/>
      <c r="C7" s="78"/>
      <c r="D7" s="46"/>
      <c r="E7" s="78"/>
      <c r="F7" s="5"/>
      <c r="G7" s="3"/>
      <c r="H7" s="3"/>
      <c r="I7" s="3"/>
    </row>
    <row r="8" spans="1:9" s="88" customFormat="1" ht="12.75">
      <c r="A8" s="1"/>
      <c r="B8" s="3"/>
      <c r="C8" s="78"/>
      <c r="D8" s="46"/>
      <c r="E8" s="78"/>
      <c r="F8" s="5"/>
      <c r="G8" s="3"/>
      <c r="H8" s="3"/>
      <c r="I8" s="3"/>
    </row>
    <row r="9" spans="1:9" s="88" customFormat="1" ht="12.75">
      <c r="A9" s="1"/>
      <c r="B9" s="3"/>
      <c r="C9" s="12" t="s">
        <v>129</v>
      </c>
      <c r="D9" s="46"/>
      <c r="E9" s="12" t="s">
        <v>83</v>
      </c>
      <c r="F9" s="5"/>
      <c r="G9" s="4"/>
      <c r="H9" s="4"/>
      <c r="I9" s="12"/>
    </row>
    <row r="10" spans="1:9" s="88" customFormat="1" ht="12.75">
      <c r="A10" s="1"/>
      <c r="B10" s="3"/>
      <c r="C10" s="52" t="s">
        <v>0</v>
      </c>
      <c r="D10" s="46"/>
      <c r="E10" s="52" t="s">
        <v>0</v>
      </c>
      <c r="F10" s="5"/>
      <c r="G10" s="4"/>
      <c r="H10" s="4"/>
      <c r="I10" s="12"/>
    </row>
    <row r="11" spans="1:9" s="88" customFormat="1" ht="12.75">
      <c r="A11" s="1"/>
      <c r="B11" s="3"/>
      <c r="C11" s="78" t="s">
        <v>1</v>
      </c>
      <c r="D11" s="46"/>
      <c r="E11" s="78" t="s">
        <v>1</v>
      </c>
      <c r="F11" s="5"/>
      <c r="G11" s="4"/>
      <c r="H11" s="4"/>
      <c r="I11" s="12"/>
    </row>
    <row r="12" spans="1:9" s="88" customFormat="1" ht="12.75">
      <c r="A12" s="1"/>
      <c r="B12" s="3"/>
      <c r="C12" s="35"/>
      <c r="D12" s="46"/>
      <c r="E12" s="12"/>
      <c r="F12" s="5"/>
      <c r="G12" s="12"/>
      <c r="H12" s="4"/>
      <c r="I12" s="12"/>
    </row>
    <row r="13" spans="1:9" s="88" customFormat="1" ht="12.75">
      <c r="A13" s="1" t="s">
        <v>79</v>
      </c>
      <c r="B13" s="3"/>
      <c r="C13" s="26">
        <v>-4651</v>
      </c>
      <c r="D13" s="32"/>
      <c r="E13" s="26">
        <v>-8421</v>
      </c>
      <c r="F13" s="5"/>
      <c r="G13" s="12"/>
      <c r="H13" s="4"/>
      <c r="I13" s="12"/>
    </row>
    <row r="14" spans="1:9" s="88" customFormat="1" ht="12.75">
      <c r="A14" s="3" t="s">
        <v>36</v>
      </c>
      <c r="B14" s="3"/>
      <c r="C14" s="40"/>
      <c r="D14" s="32"/>
      <c r="E14" s="40"/>
      <c r="F14" s="43"/>
      <c r="G14" s="78"/>
      <c r="H14" s="47"/>
      <c r="I14" s="78"/>
    </row>
    <row r="15" spans="1:9" s="46" customFormat="1" ht="12.75">
      <c r="A15" s="47"/>
      <c r="B15" s="47"/>
      <c r="C15" s="40"/>
      <c r="D15" s="89"/>
      <c r="E15" s="40"/>
      <c r="F15" s="48"/>
      <c r="G15" s="78"/>
      <c r="H15" s="47"/>
      <c r="I15" s="78"/>
    </row>
    <row r="16" spans="1:9" s="46" customFormat="1" ht="12.75">
      <c r="A16" s="90" t="s">
        <v>37</v>
      </c>
      <c r="B16" s="47"/>
      <c r="C16" s="40">
        <v>2697</v>
      </c>
      <c r="D16" s="89"/>
      <c r="E16" s="40">
        <v>2472</v>
      </c>
      <c r="F16" s="48"/>
      <c r="G16" s="78"/>
      <c r="H16" s="47"/>
      <c r="I16" s="78"/>
    </row>
    <row r="17" spans="1:9" s="46" customFormat="1" ht="12.75">
      <c r="A17" s="90" t="s">
        <v>57</v>
      </c>
      <c r="B17" s="47"/>
      <c r="C17" s="40">
        <v>942</v>
      </c>
      <c r="D17" s="89"/>
      <c r="E17" s="40">
        <v>457</v>
      </c>
      <c r="F17" s="48"/>
      <c r="G17" s="91"/>
      <c r="I17" s="91"/>
    </row>
    <row r="18" spans="1:9" s="46" customFormat="1" ht="12.75">
      <c r="A18" s="47"/>
      <c r="B18" s="47"/>
      <c r="C18" s="34"/>
      <c r="D18" s="89"/>
      <c r="E18" s="34"/>
      <c r="F18" s="48"/>
      <c r="G18" s="78"/>
      <c r="I18" s="78"/>
    </row>
    <row r="19" spans="1:9" s="46" customFormat="1" ht="12.75">
      <c r="A19" s="90" t="s">
        <v>38</v>
      </c>
      <c r="B19" s="47"/>
      <c r="C19" s="40">
        <f>SUM(C13:C18)</f>
        <v>-1012</v>
      </c>
      <c r="D19" s="89"/>
      <c r="E19" s="40">
        <f>SUM(E13:E18)</f>
        <v>-5492</v>
      </c>
      <c r="F19" s="48"/>
      <c r="G19" s="78"/>
      <c r="I19" s="78"/>
    </row>
    <row r="20" spans="1:9" s="46" customFormat="1" ht="12.75">
      <c r="A20" s="47"/>
      <c r="B20" s="47"/>
      <c r="C20" s="40"/>
      <c r="D20" s="89"/>
      <c r="E20" s="40"/>
      <c r="F20" s="48"/>
      <c r="G20" s="78"/>
      <c r="I20" s="78"/>
    </row>
    <row r="21" spans="1:9" s="46" customFormat="1" ht="12.75">
      <c r="A21" s="90" t="s">
        <v>39</v>
      </c>
      <c r="B21" s="47"/>
      <c r="C21" s="40"/>
      <c r="D21" s="89"/>
      <c r="E21" s="40"/>
      <c r="F21" s="48"/>
      <c r="G21" s="78"/>
      <c r="I21" s="78"/>
    </row>
    <row r="22" spans="1:9" s="46" customFormat="1" ht="12.75">
      <c r="A22" s="90" t="s">
        <v>40</v>
      </c>
      <c r="B22" s="47"/>
      <c r="C22" s="40">
        <v>-476</v>
      </c>
      <c r="D22" s="89"/>
      <c r="E22" s="40">
        <v>2204</v>
      </c>
      <c r="F22" s="48"/>
      <c r="G22" s="78"/>
      <c r="I22" s="78"/>
    </row>
    <row r="23" spans="1:9" s="46" customFormat="1" ht="12.75">
      <c r="A23" s="90" t="s">
        <v>41</v>
      </c>
      <c r="B23" s="47"/>
      <c r="C23" s="34">
        <v>3770</v>
      </c>
      <c r="D23" s="89"/>
      <c r="E23" s="34">
        <v>-457</v>
      </c>
      <c r="F23" s="48"/>
      <c r="G23" s="78"/>
      <c r="I23" s="78"/>
    </row>
    <row r="24" spans="1:9" s="46" customFormat="1" ht="12.75">
      <c r="A24" s="90" t="s">
        <v>58</v>
      </c>
      <c r="B24" s="47"/>
      <c r="C24" s="40">
        <f>SUM(C19:C23)</f>
        <v>2282</v>
      </c>
      <c r="D24" s="89"/>
      <c r="E24" s="40">
        <f>SUM(E19:E23)</f>
        <v>-3745</v>
      </c>
      <c r="F24" s="48"/>
      <c r="G24" s="78"/>
      <c r="I24" s="78"/>
    </row>
    <row r="25" spans="1:9" s="46" customFormat="1" ht="12.75">
      <c r="A25" s="90"/>
      <c r="B25" s="47"/>
      <c r="C25" s="40"/>
      <c r="D25" s="89"/>
      <c r="E25" s="40"/>
      <c r="F25" s="48"/>
      <c r="G25" s="78"/>
      <c r="I25" s="78"/>
    </row>
    <row r="26" spans="1:9" s="46" customFormat="1" ht="12.75">
      <c r="A26" s="90" t="s">
        <v>85</v>
      </c>
      <c r="B26" s="47"/>
      <c r="C26" s="40">
        <v>-72</v>
      </c>
      <c r="D26" s="89"/>
      <c r="E26" s="40">
        <v>559</v>
      </c>
      <c r="F26" s="48"/>
      <c r="G26" s="78"/>
      <c r="I26" s="78"/>
    </row>
    <row r="27" spans="1:9" s="46" customFormat="1" ht="12.75">
      <c r="A27" s="90"/>
      <c r="B27" s="47"/>
      <c r="C27" s="34"/>
      <c r="D27" s="89"/>
      <c r="E27" s="34"/>
      <c r="F27" s="48"/>
      <c r="G27" s="78"/>
      <c r="I27" s="78"/>
    </row>
    <row r="28" spans="1:9" s="46" customFormat="1" ht="12.75">
      <c r="A28" s="90" t="s">
        <v>80</v>
      </c>
      <c r="B28" s="47"/>
      <c r="C28" s="92">
        <f>SUM(C24:C27)</f>
        <v>2210</v>
      </c>
      <c r="D28" s="89"/>
      <c r="E28" s="92">
        <f>SUM(E24:E27)</f>
        <v>-3186</v>
      </c>
      <c r="F28" s="48"/>
      <c r="G28" s="78"/>
      <c r="I28" s="78"/>
    </row>
    <row r="29" spans="1:9" s="46" customFormat="1" ht="12.75">
      <c r="A29" s="47"/>
      <c r="B29" s="47"/>
      <c r="C29" s="40"/>
      <c r="D29" s="89"/>
      <c r="E29" s="40"/>
      <c r="F29" s="48"/>
      <c r="G29" s="78"/>
      <c r="I29" s="78"/>
    </row>
    <row r="30" spans="1:9" s="46" customFormat="1" ht="12.75">
      <c r="A30" s="90" t="s">
        <v>42</v>
      </c>
      <c r="B30" s="47"/>
      <c r="C30" s="40"/>
      <c r="D30" s="89"/>
      <c r="E30" s="40"/>
      <c r="F30" s="48"/>
      <c r="G30" s="78"/>
      <c r="I30" s="78"/>
    </row>
    <row r="31" spans="1:9" s="46" customFormat="1" ht="12.75">
      <c r="A31" s="90" t="s">
        <v>43</v>
      </c>
      <c r="B31" s="47"/>
      <c r="C31" s="93">
        <f>-3829+87</f>
        <v>-3742</v>
      </c>
      <c r="D31" s="89"/>
      <c r="E31" s="93">
        <v>-1031</v>
      </c>
      <c r="F31" s="48"/>
      <c r="G31" s="78"/>
      <c r="I31" s="78"/>
    </row>
    <row r="32" spans="1:6" s="46" customFormat="1" ht="12.75">
      <c r="A32" s="90" t="s">
        <v>59</v>
      </c>
      <c r="B32" s="47"/>
      <c r="C32" s="94">
        <v>18</v>
      </c>
      <c r="D32" s="89"/>
      <c r="E32" s="94">
        <v>36</v>
      </c>
      <c r="F32" s="48"/>
    </row>
    <row r="33" spans="1:9" s="46" customFormat="1" ht="12.75">
      <c r="A33" s="90" t="s">
        <v>81</v>
      </c>
      <c r="C33" s="40">
        <f>SUM(C31:C32)</f>
        <v>-3724</v>
      </c>
      <c r="D33" s="32"/>
      <c r="E33" s="40">
        <f>SUM(E31:E32)</f>
        <v>-995</v>
      </c>
      <c r="F33" s="43"/>
      <c r="G33" s="43"/>
      <c r="I33" s="48"/>
    </row>
    <row r="34" spans="1:9" s="46" customFormat="1" ht="12.75">
      <c r="A34" s="90"/>
      <c r="C34" s="40"/>
      <c r="D34" s="32"/>
      <c r="E34" s="40"/>
      <c r="F34" s="43"/>
      <c r="G34" s="43"/>
      <c r="I34" s="48"/>
    </row>
    <row r="35" spans="1:9" s="46" customFormat="1" ht="12.75">
      <c r="A35" s="46" t="s">
        <v>44</v>
      </c>
      <c r="C35" s="40"/>
      <c r="D35" s="32"/>
      <c r="E35" s="40"/>
      <c r="F35" s="43"/>
      <c r="G35" s="43"/>
      <c r="I35" s="43"/>
    </row>
    <row r="36" spans="1:9" s="46" customFormat="1" ht="12.75">
      <c r="A36" s="46" t="s">
        <v>55</v>
      </c>
      <c r="C36" s="93">
        <v>-693</v>
      </c>
      <c r="D36" s="32"/>
      <c r="E36" s="93">
        <v>-493</v>
      </c>
      <c r="F36" s="43"/>
      <c r="G36" s="43"/>
      <c r="I36" s="48"/>
    </row>
    <row r="37" spans="1:9" s="46" customFormat="1" ht="12.75">
      <c r="A37" s="46" t="s">
        <v>84</v>
      </c>
      <c r="C37" s="95">
        <v>0</v>
      </c>
      <c r="D37" s="32"/>
      <c r="E37" s="95">
        <v>0</v>
      </c>
      <c r="F37" s="43"/>
      <c r="G37" s="43"/>
      <c r="I37" s="48"/>
    </row>
    <row r="38" spans="1:9" s="46" customFormat="1" ht="12.75">
      <c r="A38" s="46" t="s">
        <v>45</v>
      </c>
      <c r="C38" s="94">
        <v>1921</v>
      </c>
      <c r="D38" s="32"/>
      <c r="E38" s="94">
        <v>4168</v>
      </c>
      <c r="F38" s="43"/>
      <c r="G38" s="43"/>
      <c r="I38" s="43"/>
    </row>
    <row r="39" spans="1:9" s="46" customFormat="1" ht="12.75">
      <c r="A39" s="96" t="s">
        <v>82</v>
      </c>
      <c r="C39" s="40">
        <f>SUM(C36:C38)</f>
        <v>1228</v>
      </c>
      <c r="D39" s="32"/>
      <c r="E39" s="40">
        <f>SUM(E36:E38)</f>
        <v>3675</v>
      </c>
      <c r="F39" s="43"/>
      <c r="G39" s="43"/>
      <c r="I39" s="43"/>
    </row>
    <row r="40" spans="3:9" s="46" customFormat="1" ht="12.75">
      <c r="C40" s="40"/>
      <c r="D40" s="32"/>
      <c r="E40" s="40"/>
      <c r="F40" s="43"/>
      <c r="G40" s="43"/>
      <c r="I40" s="43"/>
    </row>
    <row r="41" spans="1:5" s="46" customFormat="1" ht="12.75">
      <c r="A41" s="90" t="s">
        <v>46</v>
      </c>
      <c r="C41" s="40">
        <f>C28+C33+C39</f>
        <v>-286</v>
      </c>
      <c r="D41" s="32"/>
      <c r="E41" s="40">
        <f>E28+E33+E39</f>
        <v>-506</v>
      </c>
    </row>
    <row r="42" spans="1:9" s="46" customFormat="1" ht="12.75">
      <c r="A42" s="90"/>
      <c r="C42" s="40"/>
      <c r="D42" s="32"/>
      <c r="E42" s="40"/>
      <c r="F42" s="43"/>
      <c r="G42" s="43"/>
      <c r="I42" s="48"/>
    </row>
    <row r="43" spans="1:9" s="46" customFormat="1" ht="12.75">
      <c r="A43" s="90" t="s">
        <v>47</v>
      </c>
      <c r="C43" s="97">
        <v>-1850</v>
      </c>
      <c r="D43" s="32"/>
      <c r="E43" s="97">
        <v>-1344</v>
      </c>
      <c r="F43" s="43"/>
      <c r="G43" s="43"/>
      <c r="I43" s="43"/>
    </row>
    <row r="44" spans="1:9" s="46" customFormat="1" ht="12.75">
      <c r="A44" s="90"/>
      <c r="C44" s="97"/>
      <c r="D44" s="32"/>
      <c r="E44" s="97"/>
      <c r="F44" s="43"/>
      <c r="G44" s="43"/>
      <c r="I44" s="43"/>
    </row>
    <row r="45" spans="1:9" s="46" customFormat="1" ht="12.75">
      <c r="A45" s="90" t="s">
        <v>91</v>
      </c>
      <c r="C45" s="97">
        <v>-30</v>
      </c>
      <c r="D45" s="32"/>
      <c r="E45" s="97">
        <v>0</v>
      </c>
      <c r="F45" s="43"/>
      <c r="G45" s="43"/>
      <c r="I45" s="43"/>
    </row>
    <row r="46" spans="1:5" s="46" customFormat="1" ht="12.75">
      <c r="A46" s="90"/>
      <c r="C46" s="40"/>
      <c r="D46" s="32"/>
      <c r="E46" s="40"/>
    </row>
    <row r="47" spans="1:9" s="46" customFormat="1" ht="13.5" thickBot="1">
      <c r="A47" s="90" t="s">
        <v>60</v>
      </c>
      <c r="C47" s="98">
        <f>SUM(C41:C45)</f>
        <v>-2166</v>
      </c>
      <c r="D47" s="32"/>
      <c r="E47" s="98">
        <f>SUM(E41:E45)</f>
        <v>-1850</v>
      </c>
      <c r="F47" s="43"/>
      <c r="G47" s="43"/>
      <c r="I47" s="48"/>
    </row>
    <row r="48" spans="1:9" s="46" customFormat="1" ht="12.75">
      <c r="A48" s="90"/>
      <c r="C48" s="40"/>
      <c r="D48" s="32"/>
      <c r="E48" s="40"/>
      <c r="F48" s="43"/>
      <c r="G48" s="43"/>
      <c r="I48" s="43"/>
    </row>
    <row r="49" spans="1:9" s="46" customFormat="1" ht="12.75">
      <c r="A49" s="90" t="s">
        <v>50</v>
      </c>
      <c r="C49" s="40"/>
      <c r="D49" s="32"/>
      <c r="E49" s="40"/>
      <c r="F49" s="43"/>
      <c r="G49" s="43"/>
      <c r="I49" s="43"/>
    </row>
    <row r="50" spans="1:9" s="46" customFormat="1" ht="12.75">
      <c r="A50" s="90" t="s">
        <v>51</v>
      </c>
      <c r="C50" s="40"/>
      <c r="D50" s="32"/>
      <c r="E50" s="40"/>
      <c r="F50" s="43"/>
      <c r="G50" s="43"/>
      <c r="I50" s="43"/>
    </row>
    <row r="51" spans="1:5" s="46" customFormat="1" ht="12.75">
      <c r="A51" s="90"/>
      <c r="C51" s="40"/>
      <c r="D51" s="32"/>
      <c r="E51" s="40"/>
    </row>
    <row r="52" spans="1:5" s="46" customFormat="1" ht="12.75">
      <c r="A52" s="90" t="s">
        <v>19</v>
      </c>
      <c r="C52" s="40">
        <v>608</v>
      </c>
      <c r="D52" s="32"/>
      <c r="E52" s="40">
        <v>593</v>
      </c>
    </row>
    <row r="53" spans="1:5" s="46" customFormat="1" ht="12.75">
      <c r="A53" s="90" t="s">
        <v>76</v>
      </c>
      <c r="C53" s="40">
        <v>-2774</v>
      </c>
      <c r="D53" s="32"/>
      <c r="E53" s="40">
        <v>-2443</v>
      </c>
    </row>
    <row r="54" spans="1:5" s="46" customFormat="1" ht="12.75">
      <c r="A54" s="90" t="s">
        <v>103</v>
      </c>
      <c r="C54" s="40"/>
      <c r="D54" s="32"/>
      <c r="E54" s="40"/>
    </row>
    <row r="55" spans="3:9" s="46" customFormat="1" ht="13.5" thickBot="1">
      <c r="C55" s="98">
        <f>SUM(C52:C54)</f>
        <v>-2166</v>
      </c>
      <c r="D55" s="32"/>
      <c r="E55" s="98">
        <f>SUM(E52:E54)</f>
        <v>-1850</v>
      </c>
      <c r="F55" s="43"/>
      <c r="G55" s="43"/>
      <c r="I55" s="48"/>
    </row>
    <row r="56" spans="3:5" s="46" customFormat="1" ht="7.5" customHeight="1">
      <c r="C56" s="40"/>
      <c r="D56" s="32"/>
      <c r="E56" s="32"/>
    </row>
    <row r="57" spans="2:9" s="46" customFormat="1" ht="15" customHeight="1">
      <c r="B57" s="47"/>
      <c r="C57" s="43"/>
      <c r="D57" s="43"/>
      <c r="E57" s="43"/>
      <c r="F57" s="43"/>
      <c r="G57" s="43"/>
      <c r="H57" s="43"/>
      <c r="I57" s="43"/>
    </row>
    <row r="58" spans="1:9" s="46" customFormat="1" ht="21" customHeight="1">
      <c r="A58" s="126"/>
      <c r="B58" s="127"/>
      <c r="C58" s="127"/>
      <c r="D58" s="127"/>
      <c r="E58" s="127"/>
      <c r="F58" s="127"/>
      <c r="G58" s="127"/>
      <c r="H58" s="127"/>
      <c r="I58" s="99"/>
    </row>
    <row r="59" spans="1:9" s="46" customFormat="1" ht="15" customHeight="1">
      <c r="A59" s="129"/>
      <c r="B59" s="126"/>
      <c r="C59" s="126"/>
      <c r="D59" s="126"/>
      <c r="E59" s="126"/>
      <c r="F59" s="126"/>
      <c r="G59" s="126"/>
      <c r="H59" s="126"/>
      <c r="I59" s="126"/>
    </row>
    <row r="60" s="46" customFormat="1" ht="12" customHeight="1">
      <c r="C60" s="100"/>
    </row>
    <row r="61" spans="1:9" s="46" customFormat="1" ht="13.5" customHeight="1">
      <c r="A61" s="114" t="s">
        <v>109</v>
      </c>
      <c r="B61" s="114"/>
      <c r="C61" s="114"/>
      <c r="D61" s="114"/>
      <c r="E61" s="114"/>
      <c r="F61" s="114"/>
      <c r="G61" s="101"/>
      <c r="H61" s="101"/>
      <c r="I61" s="101"/>
    </row>
    <row r="62" spans="1:12" s="75" customFormat="1" ht="15" customHeight="1">
      <c r="A62" s="114" t="s">
        <v>106</v>
      </c>
      <c r="B62" s="114"/>
      <c r="C62" s="114"/>
      <c r="D62" s="114"/>
      <c r="E62" s="114"/>
      <c r="F62" s="114"/>
      <c r="G62" s="102"/>
      <c r="H62" s="102"/>
      <c r="I62" s="102"/>
      <c r="J62" s="77"/>
      <c r="K62" s="103"/>
      <c r="L62" s="77"/>
    </row>
    <row r="63" spans="1:11" s="75" customFormat="1" ht="12.75">
      <c r="A63" s="46"/>
      <c r="B63" s="47"/>
      <c r="C63" s="43"/>
      <c r="D63" s="43"/>
      <c r="E63" s="43"/>
      <c r="F63" s="43"/>
      <c r="G63" s="43"/>
      <c r="H63" s="43"/>
      <c r="I63" s="43"/>
      <c r="J63" s="77"/>
      <c r="K63" s="103"/>
    </row>
    <row r="64" spans="10:11" s="75" customFormat="1" ht="15" customHeight="1">
      <c r="J64" s="77"/>
      <c r="K64" s="103"/>
    </row>
    <row r="65" s="46" customFormat="1" ht="12.75"/>
    <row r="66" s="46" customFormat="1" ht="12.75"/>
  </sheetData>
  <mergeCells count="5">
    <mergeCell ref="A62:F62"/>
    <mergeCell ref="C6:E6"/>
    <mergeCell ref="A59:I59"/>
    <mergeCell ref="A58:H58"/>
    <mergeCell ref="A61:F61"/>
  </mergeCells>
  <printOptions horizontalCentered="1"/>
  <pageMargins left="0.75" right="0.62" top="0.75" bottom="0.75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JHENG CONSULTING SERVICES (M) SDN.BHD</cp:lastModifiedBy>
  <cp:lastPrinted>2007-02-23T08:44:43Z</cp:lastPrinted>
  <dcterms:created xsi:type="dcterms:W3CDTF">2000-06-16T03:40:39Z</dcterms:created>
  <dcterms:modified xsi:type="dcterms:W3CDTF">2007-02-23T08:46:31Z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-1582492519</vt:i4>
  </property>
  <property fmtid="{D5CDD505-2E9C-101B-9397-08002B2CF9AE}" pid="3" name="_EmailSubject">
    <vt:lpwstr>consol document</vt:lpwstr>
  </property>
  <property fmtid="{D5CDD505-2E9C-101B-9397-08002B2CF9AE}" pid="4" name="_AuthorEmail">
    <vt:lpwstr>kuak@asian-pottery.com</vt:lpwstr>
  </property>
  <property fmtid="{D5CDD505-2E9C-101B-9397-08002B2CF9AE}" pid="5" name="_AuthorEmailDisplayName">
    <vt:lpwstr>SC Kuak</vt:lpwstr>
  </property>
  <property fmtid="{D5CDD505-2E9C-101B-9397-08002B2CF9AE}" pid="6" name="_PreviousAdHocReviewCycleID">
    <vt:i4>-1612938090</vt:i4>
  </property>
  <property fmtid="{D5CDD505-2E9C-101B-9397-08002B2CF9AE}" pid="7" name="_ReviewingToolsShownOnce">
    <vt:lpwstr/>
  </property>
</Properties>
</file>